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120" windowWidth="26115" windowHeight="3165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D21" i="1" l="1"/>
  <c r="H18" i="1" l="1"/>
  <c r="G18" i="1" l="1"/>
  <c r="D18" i="1"/>
  <c r="E7" i="1"/>
  <c r="G6" i="1"/>
  <c r="G12" i="1"/>
  <c r="G13" i="1"/>
  <c r="G15" i="1"/>
  <c r="G14" i="1"/>
  <c r="F7" i="1" l="1"/>
  <c r="G5" i="1"/>
</calcChain>
</file>

<file path=xl/sharedStrings.xml><?xml version="1.0" encoding="utf-8"?>
<sst xmlns="http://schemas.openxmlformats.org/spreadsheetml/2006/main" count="40" uniqueCount="30">
  <si>
    <t>Agora Villena, S.L.</t>
  </si>
  <si>
    <t>DEBE</t>
  </si>
  <si>
    <t>HABER</t>
  </si>
  <si>
    <t>SALDO ACUM.</t>
  </si>
  <si>
    <t>FACTURA F-240338</t>
  </si>
  <si>
    <t>FACTURA F-340396</t>
  </si>
  <si>
    <t>RESUMEN PAGARÉS</t>
  </si>
  <si>
    <t>IMPORTE</t>
  </si>
  <si>
    <t>DEVUELTO</t>
  </si>
  <si>
    <t>FACTURA</t>
  </si>
  <si>
    <t>F-240338</t>
  </si>
  <si>
    <t>F-240396</t>
  </si>
  <si>
    <t>GASTOS DEVOLUCIÓN</t>
  </si>
  <si>
    <t>ESTADO</t>
  </si>
  <si>
    <t>GASTOS GESTIÓN- ANTICIPO</t>
  </si>
  <si>
    <t>VTO</t>
  </si>
  <si>
    <t>FORMA PAGO</t>
  </si>
  <si>
    <t>CHEQUE</t>
  </si>
  <si>
    <t>GIRO</t>
  </si>
  <si>
    <t>F-250002</t>
  </si>
  <si>
    <t>FECHA DE ANTICIPO EN CUENTA</t>
  </si>
  <si>
    <t>FACTURA F-250002</t>
  </si>
  <si>
    <t>-</t>
  </si>
  <si>
    <t>20/01/2025 - SANTANDER</t>
  </si>
  <si>
    <t>30/09/2024 - CAJA RURAL</t>
  </si>
  <si>
    <t>04/09/2024 - CAJA RURAL</t>
  </si>
  <si>
    <t>06/08/2024 - CAJA RURAL</t>
  </si>
  <si>
    <t>PENDIENTES</t>
  </si>
  <si>
    <t>Gastos compartidos con el cheque anterior</t>
  </si>
  <si>
    <t>TOTAL PAGARÉS + GASTOS DEVOLUCIÓN + GASTOS GESTIÓN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</si>
</sst>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43" formatCode="_-* #,##0.00\ _€_-;\-* #,##0.00\ _€_-;_-* &quot;-&quot;??\ _€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7">
    <xf numFmtId="0" fontId="0" fillId="0" borderId="0" xfId="0"/>
    <xf numFmtId="14" fontId="0" fillId="0" borderId="0" xfId="0" applyNumberFormat="1"/>
    <xf numFmtId="43" fontId="0" fillId="0" borderId="0" xfId="1" applyFont="1"/>
    <xf numFmtId="0" fontId="2" fillId="0" borderId="0" xfId="0" applyFont="1"/>
    <xf numFmtId="43" fontId="0" fillId="0" borderId="1" xfId="1" applyFont="1" applyBorder="1"/>
    <xf numFmtId="0" fontId="0" fillId="0" borderId="0" xfId="0" applyAlignment="1">
      <alignment horizontal="right"/>
    </xf>
    <xf numFmtId="14" fontId="0" fillId="2" borderId="0" xfId="0" applyNumberFormat="1" applyFill="1"/>
    <xf numFmtId="0" fontId="0" fillId="2" borderId="0" xfId="0" applyFill="1"/>
    <xf numFmtId="43" fontId="0" fillId="2" borderId="0" xfId="1" applyFont="1" applyFill="1"/>
    <xf numFmtId="44" fontId="0" fillId="2" borderId="0" xfId="2" applyFont="1" applyFill="1"/>
    <xf numFmtId="44" fontId="0" fillId="2" borderId="0" xfId="0" applyNumberFormat="1" applyFill="1"/>
    <xf numFmtId="0" fontId="0" fillId="0" borderId="2" xfId="0" applyBorder="1" applyAlignment="1">
      <alignment vertical="center"/>
    </xf>
    <xf numFmtId="0" fontId="0" fillId="0" borderId="2" xfId="0" applyBorder="1" applyAlignment="1">
      <alignment vertical="center" wrapText="1"/>
    </xf>
    <xf numFmtId="43" fontId="0" fillId="0" borderId="2" xfId="1" applyFont="1" applyBorder="1" applyAlignment="1">
      <alignment vertical="center"/>
    </xf>
    <xf numFmtId="43" fontId="0" fillId="0" borderId="2" xfId="1" applyFont="1" applyBorder="1" applyAlignment="1">
      <alignment vertical="center" wrapText="1"/>
    </xf>
    <xf numFmtId="14" fontId="0" fillId="2" borderId="0" xfId="0" applyNumberFormat="1" applyFill="1" applyBorder="1"/>
    <xf numFmtId="14" fontId="0" fillId="0" borderId="0" xfId="0" applyNumberFormat="1" applyFill="1" applyBorder="1"/>
    <xf numFmtId="44" fontId="0" fillId="2" borderId="0" xfId="2" applyFont="1" applyFill="1" applyBorder="1"/>
    <xf numFmtId="43" fontId="0" fillId="0" borderId="0" xfId="1" applyFont="1" applyAlignment="1">
      <alignment horizontal="center"/>
    </xf>
    <xf numFmtId="43" fontId="0" fillId="0" borderId="1" xfId="1" applyFont="1" applyBorder="1" applyAlignment="1">
      <alignment horizontal="center"/>
    </xf>
    <xf numFmtId="0" fontId="0" fillId="0" borderId="0" xfId="0" applyFill="1"/>
    <xf numFmtId="43" fontId="0" fillId="0" borderId="0" xfId="1" applyFont="1" applyFill="1"/>
    <xf numFmtId="44" fontId="3" fillId="2" borderId="3" xfId="0" applyNumberFormat="1" applyFont="1" applyFill="1" applyBorder="1"/>
    <xf numFmtId="43" fontId="0" fillId="3" borderId="0" xfId="1" applyFont="1" applyFill="1"/>
    <xf numFmtId="0" fontId="2" fillId="0" borderId="3" xfId="0" applyFont="1" applyBorder="1"/>
    <xf numFmtId="43" fontId="0" fillId="0" borderId="4" xfId="1" applyFont="1" applyBorder="1"/>
    <xf numFmtId="43" fontId="0" fillId="0" borderId="5" xfId="1" applyFont="1" applyBorder="1"/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1"/>
  <sheetViews>
    <sheetView tabSelected="1" workbookViewId="0">
      <selection activeCell="D23" sqref="D23"/>
    </sheetView>
  </sheetViews>
  <sheetFormatPr baseColWidth="10" defaultRowHeight="15" x14ac:dyDescent="0.25"/>
  <cols>
    <col min="2" max="2" width="17.140625" customWidth="1"/>
    <col min="3" max="3" width="14" customWidth="1"/>
    <col min="4" max="4" width="19.28515625" customWidth="1"/>
    <col min="5" max="5" width="24.42578125" customWidth="1"/>
    <col min="6" max="6" width="12" style="2" bestFit="1" customWidth="1"/>
    <col min="7" max="7" width="14.42578125" style="2" customWidth="1"/>
    <col min="8" max="8" width="16.85546875" style="2" customWidth="1"/>
    <col min="9" max="9" width="30.7109375" bestFit="1" customWidth="1"/>
  </cols>
  <sheetData>
    <row r="3" spans="1:9" x14ac:dyDescent="0.25">
      <c r="B3" s="3" t="s">
        <v>0</v>
      </c>
      <c r="C3" s="3"/>
      <c r="E3" s="2" t="s">
        <v>1</v>
      </c>
      <c r="F3" s="2" t="s">
        <v>2</v>
      </c>
      <c r="G3" s="2" t="s">
        <v>3</v>
      </c>
    </row>
    <row r="4" spans="1:9" x14ac:dyDescent="0.25">
      <c r="B4" s="1">
        <v>45568</v>
      </c>
      <c r="C4" s="1"/>
      <c r="D4" s="5" t="s">
        <v>4</v>
      </c>
      <c r="E4" s="2">
        <v>9035.68</v>
      </c>
      <c r="F4" s="18">
        <v>0</v>
      </c>
      <c r="G4" s="2">
        <v>9035.68</v>
      </c>
    </row>
    <row r="5" spans="1:9" x14ac:dyDescent="0.25">
      <c r="B5" s="1">
        <v>45621</v>
      </c>
      <c r="C5" s="1"/>
      <c r="D5" s="5" t="s">
        <v>5</v>
      </c>
      <c r="E5" s="2">
        <v>6690.2</v>
      </c>
      <c r="F5" s="18">
        <v>0</v>
      </c>
      <c r="G5" s="2">
        <f>G4+E5</f>
        <v>15725.880000000001</v>
      </c>
    </row>
    <row r="6" spans="1:9" x14ac:dyDescent="0.25">
      <c r="B6" s="1">
        <v>45679</v>
      </c>
      <c r="C6" s="1"/>
      <c r="D6" s="5" t="s">
        <v>21</v>
      </c>
      <c r="E6" s="2">
        <v>12950.64</v>
      </c>
      <c r="F6" s="18" t="s">
        <v>22</v>
      </c>
      <c r="G6" s="2">
        <f>G5+E6</f>
        <v>28676.52</v>
      </c>
    </row>
    <row r="7" spans="1:9" x14ac:dyDescent="0.25">
      <c r="E7" s="4">
        <f>SUM(E4:E6)</f>
        <v>28676.52</v>
      </c>
      <c r="F7" s="19">
        <f t="shared" ref="F7" si="0">SUM(F4:F5)</f>
        <v>0</v>
      </c>
      <c r="G7" s="4"/>
    </row>
    <row r="10" spans="1:9" x14ac:dyDescent="0.25">
      <c r="A10" t="s">
        <v>6</v>
      </c>
    </row>
    <row r="11" spans="1:9" ht="30" x14ac:dyDescent="0.25">
      <c r="A11" s="11" t="s">
        <v>9</v>
      </c>
      <c r="B11" s="11" t="s">
        <v>15</v>
      </c>
      <c r="C11" s="11" t="s">
        <v>16</v>
      </c>
      <c r="D11" s="11" t="s">
        <v>7</v>
      </c>
      <c r="E11" s="12" t="s">
        <v>20</v>
      </c>
      <c r="F11" s="13" t="s">
        <v>13</v>
      </c>
      <c r="G11" s="14" t="s">
        <v>12</v>
      </c>
      <c r="H11" s="14" t="s">
        <v>14</v>
      </c>
    </row>
    <row r="12" spans="1:9" x14ac:dyDescent="0.25">
      <c r="A12" t="s">
        <v>10</v>
      </c>
      <c r="B12" s="6">
        <v>45593</v>
      </c>
      <c r="C12" s="6" t="s">
        <v>17</v>
      </c>
      <c r="D12" s="9">
        <v>4005.15</v>
      </c>
      <c r="E12" s="6" t="s">
        <v>26</v>
      </c>
      <c r="F12" s="8" t="s">
        <v>8</v>
      </c>
      <c r="G12" s="2">
        <f>4343.22-D12</f>
        <v>338.07000000000016</v>
      </c>
      <c r="H12" s="2">
        <v>110.63</v>
      </c>
      <c r="I12" s="20"/>
    </row>
    <row r="13" spans="1:9" x14ac:dyDescent="0.25">
      <c r="A13" t="s">
        <v>10</v>
      </c>
      <c r="B13" s="6">
        <v>45596</v>
      </c>
      <c r="C13" s="6" t="s">
        <v>17</v>
      </c>
      <c r="D13" s="9">
        <v>5030.53</v>
      </c>
      <c r="E13" s="6" t="s">
        <v>26</v>
      </c>
      <c r="F13" s="8" t="s">
        <v>8</v>
      </c>
      <c r="G13" s="2">
        <f>5453.77-D13</f>
        <v>423.24000000000069</v>
      </c>
      <c r="H13" s="2" t="s">
        <v>28</v>
      </c>
      <c r="I13" s="20"/>
    </row>
    <row r="14" spans="1:9" x14ac:dyDescent="0.25">
      <c r="A14" t="s">
        <v>11</v>
      </c>
      <c r="B14" s="6">
        <v>45628</v>
      </c>
      <c r="C14" s="6" t="s">
        <v>17</v>
      </c>
      <c r="D14" s="9">
        <v>4690.2</v>
      </c>
      <c r="E14" s="6" t="s">
        <v>25</v>
      </c>
      <c r="F14" s="8" t="s">
        <v>8</v>
      </c>
      <c r="G14" s="2">
        <f>5035.08-D14</f>
        <v>344.88000000000011</v>
      </c>
      <c r="H14" s="2">
        <v>56.68</v>
      </c>
      <c r="I14" s="20"/>
    </row>
    <row r="15" spans="1:9" x14ac:dyDescent="0.25">
      <c r="A15" t="s">
        <v>11</v>
      </c>
      <c r="B15" s="6">
        <v>45653</v>
      </c>
      <c r="C15" s="6" t="s">
        <v>17</v>
      </c>
      <c r="D15" s="9">
        <v>2000</v>
      </c>
      <c r="E15" s="6" t="s">
        <v>24</v>
      </c>
      <c r="F15" s="8" t="s">
        <v>8</v>
      </c>
      <c r="G15" s="2">
        <f>2147.87-D15</f>
        <v>147.86999999999989</v>
      </c>
      <c r="H15" s="2">
        <v>22.35</v>
      </c>
      <c r="I15" s="20"/>
    </row>
    <row r="16" spans="1:9" x14ac:dyDescent="0.25">
      <c r="A16" t="s">
        <v>19</v>
      </c>
      <c r="B16" s="6">
        <v>45767</v>
      </c>
      <c r="C16" s="15" t="s">
        <v>18</v>
      </c>
      <c r="D16" s="17">
        <v>12950.64</v>
      </c>
      <c r="E16" s="7" t="s">
        <v>23</v>
      </c>
      <c r="F16" s="8" t="s">
        <v>8</v>
      </c>
      <c r="G16" s="23" t="s">
        <v>27</v>
      </c>
      <c r="H16" s="2">
        <v>256.87</v>
      </c>
      <c r="I16" s="20"/>
    </row>
    <row r="17" spans="3:9" x14ac:dyDescent="0.25">
      <c r="C17" s="16"/>
      <c r="I17" s="20"/>
    </row>
    <row r="18" spans="3:9" x14ac:dyDescent="0.25">
      <c r="D18" s="10">
        <f>D12+D13+D14+D15+D16</f>
        <v>28676.52</v>
      </c>
      <c r="E18" s="20"/>
      <c r="F18" s="21"/>
      <c r="G18" s="8">
        <f>SUM(G12:G16)</f>
        <v>1254.0600000000009</v>
      </c>
      <c r="H18" s="8">
        <f>SUM(H12:H17)</f>
        <v>446.53</v>
      </c>
      <c r="I18" s="20"/>
    </row>
    <row r="19" spans="3:9" x14ac:dyDescent="0.25">
      <c r="I19" s="20"/>
    </row>
    <row r="20" spans="3:9" x14ac:dyDescent="0.25">
      <c r="I20" s="20"/>
    </row>
    <row r="21" spans="3:9" x14ac:dyDescent="0.25">
      <c r="D21" s="22">
        <f>D18+G18+H18</f>
        <v>30377.11</v>
      </c>
      <c r="E21" s="24" t="s">
        <v>29</v>
      </c>
      <c r="F21" s="25"/>
      <c r="G21" s="25"/>
      <c r="H21" s="26"/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2024-12-19T14:50:19Z</dcterms:created>
  <dcterms:modified xsi:type="dcterms:W3CDTF">2025-04-23T14:55:55Z</dcterms:modified>
</cp:coreProperties>
</file>