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Ger\Documents\SIB LEMON\SIB\"/>
    </mc:Choice>
  </mc:AlternateContent>
  <xr:revisionPtr revIDLastSave="0" documentId="8_{E701DA43-6CD2-418A-87F2-BFE051384380}" xr6:coauthVersionLast="47" xr6:coauthVersionMax="47" xr10:uidLastSave="{00000000-0000-0000-0000-000000000000}"/>
  <bookViews>
    <workbookView xWindow="-120" yWindow="-120" windowWidth="29040" windowHeight="16440" xr2:uid="{E582BBC2-A7A4-44F9-B936-EC1EF0D20AB9}"/>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6" i="1" l="1"/>
  <c r="W3" i="1"/>
  <c r="W4" i="1" s="1"/>
  <c r="W5" i="1" s="1"/>
  <c r="W6" i="1" s="1"/>
  <c r="W7" i="1" s="1"/>
  <c r="W8" i="1" s="1"/>
  <c r="W9" i="1" s="1"/>
  <c r="W10" i="1" s="1"/>
  <c r="W11" i="1" s="1"/>
  <c r="W12" i="1" s="1"/>
  <c r="W13" i="1" s="1"/>
  <c r="W14" i="1" s="1"/>
  <c r="W15" i="1" s="1"/>
  <c r="W16" i="1" s="1"/>
  <c r="W17" i="1" s="1"/>
  <c r="W18" i="1" s="1"/>
  <c r="W19" i="1" s="1"/>
  <c r="W20" i="1" s="1"/>
  <c r="W21" i="1" s="1"/>
  <c r="W22" i="1" s="1"/>
  <c r="W23" i="1" s="1"/>
  <c r="W24" i="1" s="1"/>
  <c r="V3" i="1"/>
  <c r="V4" i="1" s="1"/>
  <c r="V5" i="1" s="1"/>
  <c r="V6" i="1" s="1"/>
  <c r="V7" i="1" s="1"/>
  <c r="V8" i="1" s="1"/>
  <c r="V9" i="1" s="1"/>
  <c r="V10" i="1" s="1"/>
  <c r="V11" i="1" s="1"/>
  <c r="V12" i="1" s="1"/>
  <c r="V13" i="1" s="1"/>
  <c r="V14" i="1" s="1"/>
  <c r="V15" i="1" s="1"/>
  <c r="V16" i="1" s="1"/>
  <c r="V17" i="1" s="1"/>
  <c r="V18" i="1" s="1"/>
  <c r="V19" i="1" s="1"/>
  <c r="V20" i="1" s="1"/>
  <c r="V21" i="1" s="1"/>
  <c r="V22" i="1" s="1"/>
  <c r="V23" i="1" s="1"/>
  <c r="S46" i="1"/>
  <c r="V25" i="1" l="1"/>
  <c r="V26" i="1" s="1"/>
  <c r="V27" i="1" s="1"/>
  <c r="V28" i="1" s="1"/>
  <c r="V29" i="1" s="1"/>
  <c r="V30" i="1" s="1"/>
  <c r="V31" i="1" s="1"/>
  <c r="V33" i="1" s="1"/>
  <c r="V35" i="1" s="1"/>
  <c r="V36" i="1" s="1"/>
  <c r="V37" i="1" s="1"/>
  <c r="V38" i="1" s="1"/>
  <c r="V39" i="1" s="1"/>
  <c r="V40" i="1" s="1"/>
  <c r="V41" i="1" s="1"/>
  <c r="V42" i="1" s="1"/>
  <c r="V43" i="1" s="1"/>
  <c r="V44" i="1" s="1"/>
  <c r="V45" i="1" s="1"/>
  <c r="V24" i="1"/>
  <c r="W25" i="1"/>
  <c r="W26" i="1" s="1"/>
  <c r="W27" i="1" s="1"/>
  <c r="W28" i="1" s="1"/>
  <c r="W29" i="1" s="1"/>
  <c r="W30" i="1" s="1"/>
  <c r="W31" i="1" s="1"/>
  <c r="W33" i="1" s="1"/>
  <c r="W35" i="1" l="1"/>
  <c r="W36" i="1" s="1"/>
  <c r="W37" i="1" s="1"/>
  <c r="W38" i="1" s="1"/>
  <c r="W39" i="1" s="1"/>
  <c r="W40" i="1" s="1"/>
  <c r="W41" i="1" s="1"/>
  <c r="W42" i="1" s="1"/>
  <c r="W43" i="1" s="1"/>
  <c r="W44" i="1" s="1"/>
  <c r="W45" i="1" s="1"/>
  <c r="T46" i="1" l="1"/>
  <c r="U39" i="1"/>
  <c r="F319" i="1"/>
  <c r="J319" i="1" s="1"/>
  <c r="G319" i="1" l="1"/>
  <c r="F309" i="1" l="1"/>
  <c r="J309" i="1" s="1"/>
  <c r="G309" i="1" l="1"/>
  <c r="F305" i="1" l="1"/>
  <c r="G305" i="1" s="1"/>
  <c r="J305" i="1" l="1"/>
  <c r="F298" i="1" l="1"/>
  <c r="J298" i="1" s="1"/>
  <c r="G298" i="1" l="1"/>
  <c r="F294" i="1" l="1"/>
  <c r="J294" i="1" s="1"/>
  <c r="F289" i="1"/>
  <c r="J289" i="1" s="1"/>
  <c r="G294" i="1" l="1"/>
  <c r="G289" i="1"/>
  <c r="F283" i="1" l="1"/>
  <c r="J283" i="1" s="1"/>
  <c r="G283" i="1" l="1"/>
  <c r="F245" i="1" l="1"/>
  <c r="G245" i="1" s="1"/>
  <c r="I245" i="1"/>
  <c r="I237" i="1"/>
  <c r="F237" i="1"/>
  <c r="G237" i="1" s="1"/>
  <c r="I223" i="1"/>
  <c r="F223" i="1"/>
  <c r="J237" i="1" l="1"/>
  <c r="J245" i="1"/>
  <c r="J223" i="1"/>
  <c r="G223" i="1"/>
  <c r="I205" i="1" l="1"/>
  <c r="F205" i="1"/>
  <c r="I196" i="1"/>
  <c r="F196" i="1"/>
  <c r="G196" i="1" s="1"/>
  <c r="I184" i="1"/>
  <c r="F184" i="1"/>
  <c r="I174" i="1"/>
  <c r="F174" i="1"/>
  <c r="I164" i="1"/>
  <c r="F164" i="1"/>
  <c r="G164" i="1" s="1"/>
  <c r="J205" i="1" l="1"/>
  <c r="G205" i="1"/>
  <c r="J196" i="1"/>
  <c r="J184" i="1"/>
  <c r="G184" i="1"/>
  <c r="J174" i="1"/>
  <c r="G174" i="1"/>
  <c r="J164" i="1"/>
  <c r="I114" i="1" l="1"/>
  <c r="F114" i="1"/>
  <c r="J114" i="1" l="1"/>
  <c r="G114" i="1"/>
  <c r="F318" i="1" l="1"/>
  <c r="J318" i="1" s="1"/>
  <c r="F315" i="1"/>
  <c r="J315" i="1" s="1"/>
  <c r="G318" i="1" l="1"/>
  <c r="G315" i="1"/>
  <c r="I292" i="1" l="1"/>
  <c r="F292" i="1"/>
  <c r="G292" i="1" s="1"/>
  <c r="I287" i="1"/>
  <c r="F287" i="1"/>
  <c r="I281" i="1"/>
  <c r="F281" i="1"/>
  <c r="I270" i="1"/>
  <c r="F270" i="1"/>
  <c r="G270" i="1" s="1"/>
  <c r="F312" i="1"/>
  <c r="J312" i="1" s="1"/>
  <c r="F308" i="1"/>
  <c r="J308" i="1" s="1"/>
  <c r="F304" i="1"/>
  <c r="J304" i="1" s="1"/>
  <c r="F301" i="1"/>
  <c r="G301" i="1" s="1"/>
  <c r="F297" i="1"/>
  <c r="J297" i="1" s="1"/>
  <c r="F293" i="1"/>
  <c r="G293" i="1" s="1"/>
  <c r="F282" i="1"/>
  <c r="J282" i="1" s="1"/>
  <c r="F288" i="1"/>
  <c r="J288" i="1" s="1"/>
  <c r="I274" i="1"/>
  <c r="F274" i="1"/>
  <c r="I273" i="1"/>
  <c r="F273" i="1"/>
  <c r="G273" i="1" s="1"/>
  <c r="I272" i="1"/>
  <c r="F272" i="1"/>
  <c r="I271" i="1"/>
  <c r="F271" i="1"/>
  <c r="I267" i="1"/>
  <c r="F267" i="1"/>
  <c r="I261" i="1"/>
  <c r="F261" i="1"/>
  <c r="F264" i="1"/>
  <c r="G264" i="1" s="1"/>
  <c r="I258" i="1"/>
  <c r="F258" i="1"/>
  <c r="G258" i="1" s="1"/>
  <c r="I255" i="1"/>
  <c r="F255" i="1"/>
  <c r="G255" i="1" s="1"/>
  <c r="I250" i="1"/>
  <c r="F250" i="1"/>
  <c r="I236" i="1"/>
  <c r="F236" i="1"/>
  <c r="I231" i="1"/>
  <c r="F231" i="1"/>
  <c r="F218" i="1"/>
  <c r="G218" i="1" s="1"/>
  <c r="F217" i="1"/>
  <c r="J217" i="1" s="1"/>
  <c r="I222" i="1"/>
  <c r="F222" i="1"/>
  <c r="F216" i="1"/>
  <c r="J216" i="1" s="1"/>
  <c r="I213" i="1"/>
  <c r="F213" i="1"/>
  <c r="I183" i="1"/>
  <c r="F183" i="1"/>
  <c r="G183" i="1" s="1"/>
  <c r="I204" i="1"/>
  <c r="F204" i="1"/>
  <c r="I195" i="1"/>
  <c r="F195" i="1"/>
  <c r="I182" i="1"/>
  <c r="F182" i="1"/>
  <c r="G182" i="1" s="1"/>
  <c r="I173" i="1"/>
  <c r="F173" i="1"/>
  <c r="I163" i="1"/>
  <c r="F163" i="1"/>
  <c r="G163" i="1" s="1"/>
  <c r="I159" i="1"/>
  <c r="F159" i="1"/>
  <c r="I155" i="1"/>
  <c r="F155" i="1"/>
  <c r="G155" i="1" s="1"/>
  <c r="I144" i="1"/>
  <c r="F144" i="1"/>
  <c r="I143" i="1"/>
  <c r="F143" i="1"/>
  <c r="G143" i="1" s="1"/>
  <c r="I85" i="1"/>
  <c r="F85" i="1"/>
  <c r="I142" i="1"/>
  <c r="F142" i="1"/>
  <c r="I129" i="1"/>
  <c r="F129" i="1"/>
  <c r="G129" i="1" s="1"/>
  <c r="I68" i="1"/>
  <c r="F68" i="1"/>
  <c r="I67" i="1"/>
  <c r="F67" i="1"/>
  <c r="I66" i="1"/>
  <c r="F66" i="1"/>
  <c r="G66" i="1" s="1"/>
  <c r="J287" i="1" l="1"/>
  <c r="J292" i="1"/>
  <c r="J281" i="1"/>
  <c r="G287" i="1"/>
  <c r="J270" i="1"/>
  <c r="G281" i="1"/>
  <c r="G304" i="1"/>
  <c r="J301" i="1"/>
  <c r="G312" i="1"/>
  <c r="G308" i="1"/>
  <c r="J293" i="1"/>
  <c r="G297" i="1"/>
  <c r="G282" i="1"/>
  <c r="G288" i="1"/>
  <c r="J274" i="1"/>
  <c r="J272" i="1"/>
  <c r="G274" i="1"/>
  <c r="J267" i="1"/>
  <c r="J273" i="1"/>
  <c r="G272" i="1"/>
  <c r="J261" i="1"/>
  <c r="J271" i="1"/>
  <c r="G271" i="1"/>
  <c r="G267" i="1"/>
  <c r="G261" i="1"/>
  <c r="J222" i="1"/>
  <c r="J255" i="1"/>
  <c r="J250" i="1"/>
  <c r="J236" i="1"/>
  <c r="G250" i="1"/>
  <c r="J231" i="1"/>
  <c r="G217" i="1"/>
  <c r="G236" i="1"/>
  <c r="G231" i="1"/>
  <c r="J213" i="1"/>
  <c r="G222" i="1"/>
  <c r="G216" i="1"/>
  <c r="G213" i="1"/>
  <c r="J183" i="1"/>
  <c r="J204" i="1"/>
  <c r="J173" i="1"/>
  <c r="J195" i="1"/>
  <c r="G204" i="1"/>
  <c r="J159" i="1"/>
  <c r="J182" i="1"/>
  <c r="G195" i="1"/>
  <c r="J85" i="1"/>
  <c r="J144" i="1"/>
  <c r="G159" i="1"/>
  <c r="J143" i="1"/>
  <c r="J155" i="1"/>
  <c r="J163" i="1"/>
  <c r="G173" i="1"/>
  <c r="G144" i="1"/>
  <c r="G85" i="1"/>
  <c r="J129" i="1"/>
  <c r="J142" i="1"/>
  <c r="G142" i="1"/>
  <c r="J67" i="1"/>
  <c r="J68" i="1"/>
  <c r="G68" i="1"/>
  <c r="G67" i="1"/>
  <c r="J66" i="1"/>
  <c r="I33" i="1" l="1"/>
  <c r="F33" i="1"/>
  <c r="I31" i="1"/>
  <c r="F31" i="1"/>
  <c r="I29" i="1"/>
  <c r="F29" i="1"/>
  <c r="F36" i="1"/>
  <c r="J36" i="1" s="1"/>
  <c r="F35" i="1"/>
  <c r="J35" i="1" s="1"/>
  <c r="F34" i="1"/>
  <c r="J34" i="1" s="1"/>
  <c r="I32" i="1"/>
  <c r="F32" i="1"/>
  <c r="G32" i="1" s="1"/>
  <c r="I30" i="1"/>
  <c r="F30" i="1"/>
  <c r="G30" i="1" s="1"/>
  <c r="I28" i="1"/>
  <c r="F28" i="1"/>
  <c r="I27" i="1"/>
  <c r="F27" i="1"/>
  <c r="I26" i="1"/>
  <c r="F26" i="1"/>
  <c r="I25" i="1"/>
  <c r="F25" i="1"/>
  <c r="I24" i="1"/>
  <c r="F24" i="1"/>
  <c r="I23" i="1"/>
  <c r="F23" i="1"/>
  <c r="I113" i="1"/>
  <c r="F113" i="1"/>
  <c r="I84" i="1"/>
  <c r="F84" i="1"/>
  <c r="I58" i="1"/>
  <c r="F58" i="1"/>
  <c r="G58" i="1" s="1"/>
  <c r="I57" i="1"/>
  <c r="F57" i="1"/>
  <c r="J25" i="1" l="1"/>
  <c r="J29" i="1"/>
  <c r="J31" i="1"/>
  <c r="J33" i="1"/>
  <c r="G33" i="1"/>
  <c r="G31" i="1"/>
  <c r="G29" i="1"/>
  <c r="J26" i="1"/>
  <c r="G36" i="1"/>
  <c r="G35" i="1"/>
  <c r="J23" i="1"/>
  <c r="J27" i="1"/>
  <c r="G34" i="1"/>
  <c r="J28" i="1"/>
  <c r="J32" i="1"/>
  <c r="G28" i="1"/>
  <c r="G27" i="1"/>
  <c r="G26" i="1"/>
  <c r="G25" i="1"/>
  <c r="J24" i="1"/>
  <c r="G24" i="1"/>
  <c r="G23" i="1"/>
  <c r="J57" i="1"/>
  <c r="J113" i="1"/>
  <c r="G113" i="1"/>
  <c r="J84" i="1"/>
  <c r="G84" i="1"/>
  <c r="J58" i="1"/>
  <c r="G57" i="1"/>
  <c r="I65" i="1" l="1"/>
  <c r="F65" i="1"/>
  <c r="I53" i="1"/>
  <c r="F53" i="1"/>
  <c r="G53" i="1" s="1"/>
  <c r="I48" i="1"/>
  <c r="F48" i="1"/>
  <c r="J48" i="1" l="1"/>
  <c r="J65" i="1"/>
  <c r="J53" i="1"/>
  <c r="G65" i="1"/>
  <c r="G48" i="1"/>
  <c r="AK20" i="1" l="1"/>
  <c r="AH20" i="1"/>
  <c r="AK19" i="1"/>
  <c r="AH19" i="1"/>
  <c r="AI19" i="1" s="1"/>
  <c r="AK18" i="1"/>
  <c r="AH18" i="1"/>
  <c r="AK17" i="1"/>
  <c r="AH17" i="1"/>
  <c r="AI17" i="1" s="1"/>
  <c r="AK16" i="1"/>
  <c r="AH16" i="1"/>
  <c r="AK15" i="1"/>
  <c r="AH15" i="1"/>
  <c r="AI15" i="1" s="1"/>
  <c r="AK14" i="1"/>
  <c r="AH14" i="1"/>
  <c r="AL14" i="1" l="1"/>
  <c r="AL16" i="1"/>
  <c r="AL20" i="1"/>
  <c r="AL18" i="1"/>
  <c r="AL19" i="1"/>
  <c r="AL15" i="1"/>
  <c r="AL17" i="1"/>
  <c r="AI14" i="1"/>
  <c r="AI16" i="1"/>
  <c r="AI18" i="1"/>
  <c r="AI20" i="1"/>
  <c r="I20" i="1" l="1"/>
  <c r="F20" i="1"/>
  <c r="I19" i="1"/>
  <c r="F19" i="1"/>
  <c r="I18" i="1"/>
  <c r="F18" i="1"/>
  <c r="I17" i="1"/>
  <c r="F17" i="1"/>
  <c r="G17" i="1" s="1"/>
  <c r="I16" i="1"/>
  <c r="F16" i="1"/>
  <c r="G16" i="1" s="1"/>
  <c r="I15" i="1"/>
  <c r="F15" i="1"/>
  <c r="I14" i="1"/>
  <c r="F14" i="1"/>
  <c r="J14" i="1" l="1"/>
  <c r="J16" i="1"/>
  <c r="J15" i="1"/>
  <c r="J20" i="1"/>
  <c r="J19" i="1"/>
  <c r="J18" i="1"/>
  <c r="G19" i="1"/>
  <c r="G15" i="1"/>
  <c r="J17" i="1"/>
  <c r="G14" i="1"/>
  <c r="G18" i="1"/>
  <c r="G20" i="1"/>
  <c r="AK13" i="1" l="1"/>
  <c r="AH13" i="1"/>
  <c r="I13" i="1"/>
  <c r="F13" i="1"/>
  <c r="AK12" i="1"/>
  <c r="AH12" i="1"/>
  <c r="AK11" i="1"/>
  <c r="AH11" i="1"/>
  <c r="AK10" i="1"/>
  <c r="AH10" i="1"/>
  <c r="I10" i="1"/>
  <c r="F10" i="1"/>
  <c r="G10" i="1" s="1"/>
  <c r="I7" i="1"/>
  <c r="F7" i="1"/>
  <c r="J7" i="1" l="1"/>
  <c r="AB7" i="1" s="1"/>
  <c r="J13" i="1"/>
  <c r="AL12" i="1"/>
  <c r="AL10" i="1"/>
  <c r="AL13" i="1"/>
  <c r="AL11" i="1"/>
  <c r="AI13" i="1"/>
  <c r="G13" i="1"/>
  <c r="AI11" i="1"/>
  <c r="AI10" i="1"/>
  <c r="AI12" i="1"/>
  <c r="J10" i="1"/>
  <c r="G7" i="1"/>
  <c r="I12" i="1" l="1"/>
  <c r="F12" i="1"/>
  <c r="I11" i="1"/>
  <c r="F11" i="1"/>
  <c r="G11" i="1" s="1"/>
  <c r="AK7" i="1"/>
  <c r="AH7" i="1"/>
  <c r="J12" i="1" l="1"/>
  <c r="AL7" i="1"/>
  <c r="J11" i="1"/>
  <c r="G12" i="1"/>
  <c r="AI7" i="1"/>
  <c r="AK6" i="1" l="1"/>
  <c r="AH6" i="1"/>
  <c r="AK4" i="1"/>
  <c r="AH4" i="1"/>
  <c r="AH3" i="1"/>
  <c r="AL3" i="1" s="1"/>
  <c r="AL4" i="1" l="1"/>
  <c r="AL6" i="1"/>
  <c r="AI6" i="1"/>
  <c r="AI4" i="1"/>
  <c r="I6" i="1" l="1"/>
  <c r="F6" i="1"/>
  <c r="I5" i="1"/>
  <c r="F5" i="1"/>
  <c r="I4" i="1"/>
  <c r="F4" i="1"/>
  <c r="I3" i="1"/>
  <c r="F3" i="1"/>
  <c r="J5" i="1" l="1"/>
  <c r="G5" i="1"/>
  <c r="J3" i="1"/>
  <c r="G3" i="1"/>
  <c r="J4" i="1"/>
  <c r="G4" i="1"/>
  <c r="J6" i="1"/>
  <c r="G6" i="1"/>
</calcChain>
</file>

<file path=xl/sharedStrings.xml><?xml version="1.0" encoding="utf-8"?>
<sst xmlns="http://schemas.openxmlformats.org/spreadsheetml/2006/main" count="2331" uniqueCount="466">
  <si>
    <t>2022-113</t>
  </si>
  <si>
    <t>LEM</t>
  </si>
  <si>
    <t>B81357568</t>
  </si>
  <si>
    <t>LEMON COMPUTERS SL</t>
  </si>
  <si>
    <t>2022-114</t>
  </si>
  <si>
    <t>2022-121</t>
  </si>
  <si>
    <t>2022-135</t>
  </si>
  <si>
    <t>2022-148</t>
  </si>
  <si>
    <t>ENVIADO LEMON</t>
  </si>
  <si>
    <t>2023-011</t>
  </si>
  <si>
    <t>2023-029</t>
  </si>
  <si>
    <t>2023-030</t>
  </si>
  <si>
    <t>2023-036</t>
  </si>
  <si>
    <t>2023-98</t>
  </si>
  <si>
    <t>2023-99</t>
  </si>
  <si>
    <t>2023-100</t>
  </si>
  <si>
    <t>2023-101</t>
  </si>
  <si>
    <t>2023-102</t>
  </si>
  <si>
    <t>2023-103</t>
  </si>
  <si>
    <t>2023-104</t>
  </si>
  <si>
    <t>Avisos mes de Agosto</t>
  </si>
  <si>
    <t>27 de set. 2022 14:21</t>
  </si>
  <si>
    <t>gersm.87@gmail.com</t>
  </si>
  <si>
    <t>USB Domingo 4 set - Lunes 5 set</t>
  </si>
  <si>
    <t>dv., 30 de set. 2022 10:24</t>
  </si>
  <si>
    <t>2023-003</t>
  </si>
  <si>
    <t>Con fecha 2022 la factura</t>
  </si>
  <si>
    <t>7 de febr. 2023 14:03</t>
  </si>
  <si>
    <t>SIN ASUNTO</t>
  </si>
  <si>
    <t>EXCEL FACT SIN NUM</t>
  </si>
  <si>
    <t>Factura final noviembre</t>
  </si>
  <si>
    <t>atevar@lemon.es</t>
  </si>
  <si>
    <t>15 de març 2023 12:37</t>
  </si>
  <si>
    <t>SE ENVIA CON UNA PAGINA</t>
  </si>
  <si>
    <t>ENVIADO A RMARTINEZ</t>
  </si>
  <si>
    <t>Disculpa no se adjunto</t>
  </si>
  <si>
    <t>ENVIADO A RMARTINEZ Y SMARTINEZ</t>
  </si>
  <si>
    <t>2024-95</t>
  </si>
  <si>
    <t>Factura abono hasta octubre</t>
  </si>
  <si>
    <t>NEG 894,02</t>
  </si>
  <si>
    <t>NEG 947,66</t>
  </si>
  <si>
    <t>2024-105</t>
  </si>
  <si>
    <t>Diciembre</t>
  </si>
  <si>
    <t>29 de maig 2024 10:28</t>
  </si>
  <si>
    <t>ENVIADO A SMARTINEZ</t>
  </si>
  <si>
    <t>2024-120</t>
  </si>
  <si>
    <t>Marzo</t>
  </si>
  <si>
    <t>2024-119</t>
  </si>
  <si>
    <t>Febrero</t>
  </si>
  <si>
    <t>2024-118</t>
  </si>
  <si>
    <t>Enero</t>
  </si>
  <si>
    <t>28 de juny 2024 21:01</t>
  </si>
  <si>
    <t>Excel factura Abril</t>
  </si>
  <si>
    <t>dv., 9 d’ag. 2024 8:43</t>
  </si>
  <si>
    <t>Buenos dias Sergio te adjunto el excel de las incidencias correspondientes al mes de Abril, es si puede ser cuando vayas a revisarlo llamame y te comento sobre los amarillos.</t>
  </si>
  <si>
    <t>Saludos</t>
  </si>
  <si>
    <t>PD: Adjunto los de Enero/Febrero/Marzo que tambien tendriamos que comentar las discrepancias, por eso seria bueno que me llamaras cuando pudieras y asi avanzarias mas rapido en esta revision.</t>
  </si>
  <si>
    <t>dv., 2 de des. 2022 20:59</t>
  </si>
  <si>
    <t>dv., 3 de febr. 2023 0:14</t>
  </si>
  <si>
    <t>tarifas gimage</t>
  </si>
  <si>
    <t>3 de febr. 2023 0:18</t>
  </si>
  <si>
    <t>RECIBIDO DE SMARTINEZ</t>
  </si>
  <si>
    <t>Recibido me faltarian las de Admira tambien.</t>
  </si>
  <si>
    <t>Podrias hacerme la transfer del faltante de octubre por favor? Sino nos podemos encontrar que mañana haya gente que no vaya a trabajar como ya te he comentado..</t>
  </si>
  <si>
    <t>Gracias</t>
  </si>
  <si>
    <t>2024-002</t>
  </si>
  <si>
    <t>4 de març 2024 16:57</t>
  </si>
  <si>
    <t>5 de març 2024 9:51</t>
  </si>
  <si>
    <t>recibido atevar@lemon.es</t>
  </si>
  <si>
    <t>Enviado a atevar@lemon.es</t>
  </si>
  <si>
    <t>2024-003</t>
  </si>
  <si>
    <t>2024-005</t>
  </si>
  <si>
    <t>2024-004</t>
  </si>
  <si>
    <t>2024-011</t>
  </si>
  <si>
    <t>2024-010</t>
  </si>
  <si>
    <t>5 de març 2024 9:53</t>
  </si>
  <si>
    <t>Por si acaso adjuntamos el resto de facturas del año entrante y a abonar el 15 de marzo evidentemente.</t>
  </si>
  <si>
    <t>2024-94</t>
  </si>
  <si>
    <t>Noviembre lemon totales:</t>
  </si>
  <si>
    <t>8 de maig 2024 13:32</t>
  </si>
  <si>
    <t>Facturas faltantes</t>
  </si>
  <si>
    <t>Buenos dias adjuntamos facturas solicitadas.</t>
  </si>
  <si>
    <t>Factura abono hasta agosto</t>
  </si>
  <si>
    <t>Factura abono noviembre</t>
  </si>
  <si>
    <t>2024-96</t>
  </si>
  <si>
    <t>COMPROMISO ACUERDO COLABORACION SIB-LEMON</t>
  </si>
  <si>
    <t>dt., 7 de maig 2024 22:11</t>
  </si>
  <si>
    <t>ENVIADO A gersm Y SMARTINEZ</t>
  </si>
  <si>
    <t>rmartinez@lemon…</t>
  </si>
  <si>
    <t>FACTURA LEMON NOVIEMBRE 2023</t>
  </si>
  <si>
    <t>EXCEL CORREGIDO RECIBIDO</t>
  </si>
  <si>
    <t>7 de maig 2024 23:47</t>
  </si>
  <si>
    <t>Buenas noches Raul la unica objecion seria en EOI que contemplabamos que se cobraba como ymant y no como eltek </t>
  </si>
  <si>
    <t>dt., 14 de maig 2024 14:25</t>
  </si>
  <si>
    <t>EOI son jornadas y lo pagaron por jornadas no por horas, las jornadas de Ymant dependen del proyecto, pero genéricamente son 100 euros, como los meses pasados desde octubre que empezó EOI.</t>
  </si>
  <si>
    <t>En la factura de diciembre veras una gratificación por el trabajo de Samuel.</t>
  </si>
  <si>
    <t>14 de maig 2024 15:59</t>
  </si>
  <si>
    <t>Adjunto las correcciones de diciembre, como podrás comprobar se te han olvidado por meter incidencias y las he añadido, insisto que deberíais tener de cara al 2024 todo más ajustado.</t>
  </si>
  <si>
    <t>Así quedaría el cuadro de pagos para cerrar 2023 al completo.</t>
  </si>
  <si>
    <t>DEBEMOS HACERTE UN PAGO DE 8529.61€ (CON IVA Y IRPF).</t>
  </si>
  <si>
    <t>Para el pago háblalo con Sergio.</t>
  </si>
  <si>
    <t>FACTURA LEMON DICIEMBRE 2023</t>
  </si>
  <si>
    <t>dj., 2 de maig 2024 2:21</t>
  </si>
  <si>
    <t>POR EL RESTO ESTA TODO DEFINITIVAMENTE CON LAS FORMULAS Y PLANTILLAS SOLICITADAS)</t>
  </si>
  <si>
    <t>NECESITAREMOS EL INGRESO CUANTO ANTES (MAXIMO LA SEMANA QUE VIENE DEBERIA ESTAR INGRESADO A MEDIADOS SINO TENDREMOS PROBLEMAS SEVEROS DE CONTABILIDAD...GRACIAS)</t>
  </si>
  <si>
    <t>SALUDOS</t>
  </si>
  <si>
    <t>ADJUNTO FINALES DESDE NOVIEMBRE HASTA MARZO INCLUSIVE (FA LTA DE REVISAR LOS QUE ESTAN EN AMARILLO + ALGUN FALTANTE NO CONTEMPLADO)</t>
  </si>
  <si>
    <t>FACTURA LEMON NOVIEMBRE DICIEMBRE ENERO FEBRERO MARZO 2023/2024</t>
  </si>
  <si>
    <t>2024-116</t>
  </si>
  <si>
    <t>ENERO/FEBRERO/MARZO/ABRIL</t>
  </si>
  <si>
    <t>Avanze Meses Enero/Febrero/Marzo/Abril</t>
  </si>
  <si>
    <t>ENVIADO A gersm Y RMARTINEZ</t>
  </si>
  <si>
    <t>28 de juny 2024 15:46</t>
  </si>
  <si>
    <t>FACTURAS LEMON CONSECUTIVAS 12/01/2024</t>
  </si>
  <si>
    <t>dc., 17 de gen. 2024 15:57</t>
  </si>
  <si>
    <t>SE REENVIAN FACTURAS 002/003/004/005/010/011</t>
  </si>
  <si>
    <t>dc., 29 de maig 2024 16:02</t>
  </si>
  <si>
    <t>Facturas lemon 2023 -2024</t>
  </si>
  <si>
    <t>facturas lemon 2023-2024.rar</t>
  </si>
  <si>
    <t>EXCEL FACTURAS ABRIL/MAYO/JUNIO/JULIO</t>
  </si>
  <si>
    <t>dt., 13 d’ag. 2024 0:55</t>
  </si>
  <si>
    <t>Buenas noches adjuntamos excels correspondientes a las facturas de Abril, Mayo, Junio y Julio.</t>
  </si>
  <si>
    <t>Quedamos a la espera de la espera de fecha para revision conjunta.</t>
  </si>
  <si>
    <t>dt., 13 d’ag. 2024 9:43</t>
  </si>
  <si>
    <t>rmartinez@...</t>
  </si>
  <si>
    <t>Hombre, que alegría.</t>
  </si>
  <si>
    <t>Lo reviso, necesito 2 días de trabajo.</t>
  </si>
  <si>
    <t>Perfecto si necesitas de ayuda para hacer la revision mas rapida no dudes en llamarme.</t>
  </si>
  <si>
    <t>dt., 13 d’ag. 2024 11:16</t>
  </si>
  <si>
    <t>Buenos dias disculpad porque acabo de ver que no adjunte las ultimas versiones de los excels de julio y alguno anterior que tiene alguna pequeña anotacion de mas. Asi que apoyaros de estos que seran los correctos.</t>
  </si>
  <si>
    <t>PD: por lo que respecta a los kilometrajes Raul, los hablamos ya que habra que revisar cuales se acaban cobrando y cuales no (aun y asi solo se ha anotado la ida de km no ida y vuelta sumados, podrias cambiar la formula para que multiplique x 2? no la he querido modificar porque pone no tocar)</t>
  </si>
  <si>
    <t>15 d’ag. 2024 13:18</t>
  </si>
  <si>
    <t>EXCEL FACTURAS ENERO/FEBRERO/MARZO/ABRIL/MAYO/JUNIO/JULIO</t>
  </si>
  <si>
    <t>V</t>
  </si>
  <si>
    <t>REAL 2022</t>
  </si>
  <si>
    <t>REAL 2023</t>
  </si>
  <si>
    <t>REAL 2024</t>
  </si>
  <si>
    <t>tecnicos.sib.bcn@gmail.com</t>
  </si>
  <si>
    <t>Buenas tardes os adjuntamos las facturas de todos los meses, materiales y kilometraje que faltaban por enviar.</t>
  </si>
  <si>
    <t>PD: pendientes aun de pasaros las facturas correspondientes a los inventarios de orange tanto de almacenes como de tiendas, que no aparecen en estas, traslados y demas trabajos hechos para eltek (no avisos) y trabajadores que hemos tenido o tenemos ubicados a jornada completa con vosotros.</t>
  </si>
  <si>
    <t>Además de Material ymant de (MAYO/JUNIO/JULIO) y DB + KM de junio y Julio</t>
  </si>
  <si>
    <t>Todo esto lo hablaremos mañana con Raul para dejarlo claro y pasaros las facturas de todo esto que comento rellenadas correctamente.</t>
  </si>
  <si>
    <t>22 UBS</t>
  </si>
  <si>
    <t>22 AGOSTO</t>
  </si>
  <si>
    <t>22 BORRAR</t>
  </si>
  <si>
    <t>22 SEPTIEMBRE</t>
  </si>
  <si>
    <t>22 OCTUBRE</t>
  </si>
  <si>
    <t>22 NOVIEMBRE</t>
  </si>
  <si>
    <t>22 DICIEMBRE</t>
  </si>
  <si>
    <t>23 ENERO</t>
  </si>
  <si>
    <t>23 FEBRERO</t>
  </si>
  <si>
    <t>23 MARZO</t>
  </si>
  <si>
    <t>23 ABRIL</t>
  </si>
  <si>
    <t>23 MAYO</t>
  </si>
  <si>
    <t>23 JUNIO</t>
  </si>
  <si>
    <t>2024-095</t>
  </si>
  <si>
    <t>2024-094</t>
  </si>
  <si>
    <t>2024-096</t>
  </si>
  <si>
    <t>CONCEPTO</t>
  </si>
  <si>
    <t>24 AVANZE MESES ENERO/FEBRERO/MARZO/ABRIL</t>
  </si>
  <si>
    <t>24 ENERO</t>
  </si>
  <si>
    <t>24 FEBRERO</t>
  </si>
  <si>
    <t>24 MARZO</t>
  </si>
  <si>
    <t>23 AGOSTO</t>
  </si>
  <si>
    <t>23 JULIO</t>
  </si>
  <si>
    <t>23 SEPTIEMBRE</t>
  </si>
  <si>
    <t>23 OCTUBRE</t>
  </si>
  <si>
    <t xml:space="preserve">23 NOVIEMBRE </t>
  </si>
  <si>
    <t>23 NOVIEMBRE FALTANTES</t>
  </si>
  <si>
    <t>23 ABONO HASTA OCTUBRE</t>
  </si>
  <si>
    <t>23 ABONO NOVIEMBRE</t>
  </si>
  <si>
    <t>23 DICIEMBRE</t>
  </si>
  <si>
    <t>23 AVANZE MESES ENERO/FEBRERO/MARZO/ABRIL</t>
  </si>
  <si>
    <t>CUANDO SE HA ENVIADO CADA FACTURA</t>
  </si>
  <si>
    <t>CUANDO SE HA ENVIADO CADA EXCEL</t>
  </si>
  <si>
    <t>EXCUSA</t>
  </si>
  <si>
    <t>TIEMPOS DE RETRASO SUYO 60 DIAS PAGO</t>
  </si>
  <si>
    <t>TIEMPOS DE RETRASO SUYO DIAS NORMAL PAGO</t>
  </si>
  <si>
    <t>FECHA PAGO CADA FACTURA</t>
  </si>
  <si>
    <t>MES FACTURA</t>
  </si>
  <si>
    <t>FECHA PAGO LEMON</t>
  </si>
  <si>
    <t>FECHA ENVIO FACTURA</t>
  </si>
  <si>
    <t>IMPORTE FALTANTE PAGO</t>
  </si>
  <si>
    <t>13/10/2022</t>
  </si>
  <si>
    <t>09/11/2022</t>
  </si>
  <si>
    <t>05/12/2022</t>
  </si>
  <si>
    <t>07/03/2023</t>
  </si>
  <si>
    <t>14/07/2023</t>
  </si>
  <si>
    <t>A CUENTA PENDIENTE</t>
  </si>
  <si>
    <t>IMPORTE PAGO 3 LEMON</t>
  </si>
  <si>
    <t>11/09/2023</t>
  </si>
  <si>
    <t>PAGO IMPORTE PENDIENTE</t>
  </si>
  <si>
    <t>PAGO ADELANTE FACTURAS VARIAS</t>
  </si>
  <si>
    <t>24/10/2023</t>
  </si>
  <si>
    <t>15/12/2023</t>
  </si>
  <si>
    <t>PAGO FACTURAS PENDIENTES</t>
  </si>
  <si>
    <t>08/01/2024</t>
  </si>
  <si>
    <t>18/03/2024</t>
  </si>
  <si>
    <t>02/04/2024</t>
  </si>
  <si>
    <t>10/05/2024</t>
  </si>
  <si>
    <t>30/05/2024</t>
  </si>
  <si>
    <t>07/06/2024</t>
  </si>
  <si>
    <t>01/07/2024</t>
  </si>
  <si>
    <t>11/10/2024</t>
  </si>
  <si>
    <t>FALTANTE PAGO</t>
  </si>
  <si>
    <t>FECHA ENVIO MAIL</t>
  </si>
  <si>
    <t>EMISOR MAIL</t>
  </si>
  <si>
    <t>2 de des. 2022 20:59</t>
  </si>
  <si>
    <t>RECEPTOR MAIL</t>
  </si>
  <si>
    <t>CANT</t>
  </si>
  <si>
    <t>PRECIO UNIT</t>
  </si>
  <si>
    <t>Avisos mes de Septiembre</t>
  </si>
  <si>
    <t>IMPORTE</t>
  </si>
  <si>
    <t>27 de set. 2022 14:18</t>
  </si>
  <si>
    <t>smartinez@lemon.es</t>
  </si>
  <si>
    <t>sat@lemon.es</t>
  </si>
  <si>
    <t>ASUNTO EMAIL</t>
  </si>
  <si>
    <t>CONCEPTO EMAIL</t>
  </si>
  <si>
    <t>Facturas</t>
  </si>
  <si>
    <t>La de UBS ya esta pagada.</t>
  </si>
  <si>
    <t>Factura correspondiente a los avisos de septirmbre</t>
  </si>
  <si>
    <t>Buenad tardes Sergio te adjuntamos la factura comentada con los avisos del mes de septiembre.</t>
  </si>
  <si>
    <t>disculpa mes de AGOSTO**, te la paso con el nombre del mes rectificado.</t>
  </si>
  <si>
    <t>RETENCION</t>
  </si>
  <si>
    <t>Te adjuntamos la factura de los trabajos en UBS.</t>
  </si>
  <si>
    <t>Factura UBS</t>
  </si>
  <si>
    <t>30/09/2022 10:24</t>
  </si>
  <si>
    <t>Ymant 9/9/2022 7h 30min</t>
  </si>
  <si>
    <t>Inventario Almacén Orange</t>
  </si>
  <si>
    <t>Avisos Eltek mes Septiembre</t>
  </si>
  <si>
    <t>2 de des. 2022 21:32</t>
  </si>
  <si>
    <t xml:space="preserve"> 2 de des. 2022 20:59</t>
  </si>
  <si>
    <t>Csic</t>
  </si>
  <si>
    <t>309940 Estanco</t>
  </si>
  <si>
    <t>311089 Sagrada Familia</t>
  </si>
  <si>
    <t>Actualización Xiaomi</t>
  </si>
  <si>
    <t>Eltek</t>
  </si>
  <si>
    <t>892.50 €</t>
  </si>
  <si>
    <t>sat@lemon.es + administracion@lemon.es</t>
  </si>
  <si>
    <t>Factura SIB octubre</t>
  </si>
  <si>
    <t>Disculpad que la que he adjuntado se ha creado mal habia campos de concepto sin rellenar. La buena es esta gracias</t>
  </si>
  <si>
    <t>1,207.05 €</t>
  </si>
  <si>
    <t>8,529.82 €</t>
  </si>
  <si>
    <t>5 de gen. 2023 14:15</t>
  </si>
  <si>
    <t>5 de gen. 2023 14:44</t>
  </si>
  <si>
    <t>6,307.00 €</t>
  </si>
  <si>
    <t>5 de gen. 2023 15:01</t>
  </si>
  <si>
    <t>02/12/2022 21:32</t>
  </si>
  <si>
    <t>05/01/2023 14:44</t>
  </si>
  <si>
    <t xml:space="preserve">ELTEK AVISOS </t>
  </si>
  <si>
    <t>YMANT GSP</t>
  </si>
  <si>
    <t>YMANT DEMOREAL (IPHONES)</t>
  </si>
  <si>
    <t xml:space="preserve"> YMANT DEMOREAL</t>
  </si>
  <si>
    <t>YMANT ALTABOX</t>
  </si>
  <si>
    <t>YMANT ADOLFO DOMINGUEZ</t>
  </si>
  <si>
    <t>YMANT LKBITRONIC</t>
  </si>
  <si>
    <t>YMANT INVENTARIO LLEIDA</t>
  </si>
  <si>
    <t>YMANT SABADELL 5 PERSONAS 10H</t>
  </si>
  <si>
    <t>YMANT GIMAGE 2 PERSONAS</t>
  </si>
  <si>
    <t>YMANT Q4</t>
  </si>
  <si>
    <t>YMANT MAS VENDIDOS</t>
  </si>
  <si>
    <t>UBS</t>
  </si>
  <si>
    <t>EXCEL FACTURA LEMON NOVIEMBRE</t>
  </si>
  <si>
    <t>15 de febr. 2023 16:17</t>
  </si>
  <si>
    <t>smartinez@lemon.es + administracion@lemon.es</t>
  </si>
  <si>
    <t>07/02/2023 / 15/02/2023</t>
  </si>
  <si>
    <t>ELTEK AVISOS</t>
  </si>
  <si>
    <t>ELTEK TRASLADO JUZGADOS 7HORAS X 3 TEC</t>
  </si>
  <si>
    <t>TRASLADO TARRAGONA 9HORAS X 3 TEC</t>
  </si>
  <si>
    <t>MOSSOS ALEIX 163 EQUIPOS</t>
  </si>
  <si>
    <t>MOSSOS ANDRES 113 EQUIPOS</t>
  </si>
  <si>
    <t>INTERIOR ANDRES</t>
  </si>
  <si>
    <t>JUSTICIA RUBEN</t>
  </si>
  <si>
    <t>JUZGADOS BDN Y TGN 0042600/075834/075946</t>
  </si>
  <si>
    <t>YMANT ALTABOX 12 INC</t>
  </si>
  <si>
    <t>YMANT ALTABOX DEMOREAL</t>
  </si>
  <si>
    <t>YMANT GIMAGE 5 INC</t>
  </si>
  <si>
    <t>YMANT 2 INC (ADOLFO DOMINGUEZ)</t>
  </si>
  <si>
    <t>sat@lemon.es + administracion@lemon.es + smartinez@lemon.es</t>
  </si>
  <si>
    <t xml:space="preserve">FACTURAS SERVICIOS INFORMATICOS BARCELONA MESES DICIEMBRE + ENERO
</t>
  </si>
  <si>
    <t>Buenas tardes adjuntamos las facturas correspondientes a los meses de Diciembre y Enero a falta de computar material y alguna duda respecto a algun trabajo (especificado en la misma pero sino detallar cantidad y importe) que falta por saber remuneracion final, pero que puede facturarse en factura a parte cuando dilucidemos el precio exacto final.
Saludos</t>
  </si>
  <si>
    <t>24 de febr. 2023 16:37</t>
  </si>
  <si>
    <t>ELTEK TRASLADO CENTRE OBERT 16416 PEELTEC</t>
  </si>
  <si>
    <t>YMANT ALTABOX 4 INC</t>
  </si>
  <si>
    <t>YMANT GIMAGE 11 INC</t>
  </si>
  <si>
    <t>YMANT ECONOCOM 3 INC</t>
  </si>
  <si>
    <t>YMANT ADMIRA 5INC</t>
  </si>
  <si>
    <t>YMANT EVOLUCION</t>
  </si>
  <si>
    <t>YMANT 5INC</t>
  </si>
  <si>
    <t>24/02/2023 16:37</t>
  </si>
  <si>
    <t>INTERIOR ANDRES (HASTA EL 5 DE ENERO)</t>
  </si>
  <si>
    <t>JUSTICIA ANDRES (DESDE 19 ENERO HASTA FIN DE MES)</t>
  </si>
  <si>
    <t>RUBEN JSUTICIA (HASTA ELK 9 DE ENERO</t>
  </si>
  <si>
    <t>13 de març 2023 15:57</t>
  </si>
  <si>
    <t>administracion@lemon.es + smartinez@lemon.es</t>
  </si>
  <si>
    <t>Factura 036</t>
  </si>
  <si>
    <t>Buenas tardes;
Adjunto factura correspondiente.
Saludos cordiales</t>
  </si>
  <si>
    <t>gersm.87@gmail.com + administracion@lemon.es + smartinez@lemon.es</t>
  </si>
  <si>
    <t>Buenos días. Por favor, reenviar la factura puesto que sale cortado el borde derecho.
Muchas gracias. Un saludo.</t>
  </si>
  <si>
    <t>15 de març 2023 11:51</t>
  </si>
  <si>
    <t>13/03/2023 15:57</t>
  </si>
  <si>
    <t>EXCEL</t>
  </si>
  <si>
    <t>FACTURA</t>
  </si>
  <si>
    <t>23 ENERO PARTE 2</t>
  </si>
  <si>
    <t>Facturas pendientes</t>
  </si>
  <si>
    <t>Buenas tardes os adjuntamos las facturas de todos los meses, materiales y kilometraje que faltaban por enviar.
PD: pendientes aun de pasaros las facturas correspondientes a los inventarios de orange tanto de almacenes como de tiendas, que no aparecen en estas, traslados y demas trabajos hechos para eltek (no avisos) y trabajadores que hemos tenido o tenemos ubicados a jornada completa con vosotros.
Además de Material ymant de (MAYO/JUNIO/JULIO) y DB + KM de junio y Julio
Todo esto lo hablaremos mañana con Raul para dejarlo claro y pasaros las facturas de todo esto que comento rellenadas correctamente.
Saludos</t>
  </si>
  <si>
    <t>sat@lemon.es + rmartinez@lemon.es + smartinez@lemon.es</t>
  </si>
  <si>
    <t>YMANT KILOMETRAJE</t>
  </si>
  <si>
    <t>YMANT MATERIAL</t>
  </si>
  <si>
    <t>YMANT INCIDENCIAS</t>
  </si>
  <si>
    <t>ELTEK AVISOS + TORREFUSA</t>
  </si>
  <si>
    <t>(A FALTA DE SUMAR YMANT GASOLINA DE 328830)</t>
  </si>
  <si>
    <t>REFACTURA</t>
  </si>
  <si>
    <t>rmartinez@lemon.es + smartinez@lemon.es</t>
  </si>
  <si>
    <t>14 de des. 2023 17:40</t>
  </si>
  <si>
    <t>2 ago 2023, 19:19</t>
  </si>
  <si>
    <t>02/08/2023 19:19</t>
  </si>
  <si>
    <t>Regularización facturas hasta junio</t>
  </si>
  <si>
    <t>smartinez@lemon.es + atevar@lemon.es + administracion@lemon.es</t>
  </si>
  <si>
    <t>8 de gen. 2024 16:40</t>
  </si>
  <si>
    <t>Factura regularizacion</t>
  </si>
  <si>
    <t>(OJO FALLO EN IMPORTE FINAL ES MENOR YA QUE DEBERIA SER 9740,38€ y no 9189,04€ como esta indicado</t>
  </si>
  <si>
    <t xml:space="preserve">Disculpad esta es la correcta.
</t>
  </si>
  <si>
    <t>(FACTURA SIN RETENCION)</t>
  </si>
  <si>
    <t>Buenos días Gerard, la factura enviada no es correcta. Los datos fiscales que figuran son los de una persona física y la factura debería llevar la retención correspondiente.
Por lo que me comentan, has hecho una SL así que la factura debería de llevar los datos de la SL y no los tuyos.
Te ruego la modifiques, tanto si es con los datos de la SL en un caso, como incluyendo la retención si la factura es con los datos de la persona física en el otro caso.
Muchas gracias. Un saludo.</t>
  </si>
  <si>
    <t>Buenos dias, aqui teneis la factura con retencion.
Saludos</t>
  </si>
  <si>
    <t>Por si acaso adjuntamos el resto de facturas del año entrante y a abonar el 15 de marzo evidentemente.
Saludos</t>
  </si>
  <si>
    <t>YMANT INCIDENCIAS JULIO</t>
  </si>
  <si>
    <t>YMANT KILOMETRAJE JULIO</t>
  </si>
  <si>
    <t>ELTEK AVISOS JULIO</t>
  </si>
  <si>
    <t>YMANT INCIDENCIAS AGOSTO</t>
  </si>
  <si>
    <t>YMANT KILOMETRAJE AGOSTO</t>
  </si>
  <si>
    <t>ELTEK AVISOS AGOSTO</t>
  </si>
  <si>
    <t>YMANT INCIDENCIAS OCTUBRE</t>
  </si>
  <si>
    <t>YMANT KILOMETRAJE OCTUBRE</t>
  </si>
  <si>
    <t>ELTEK AVISOS OCTUBRE</t>
  </si>
  <si>
    <t>YMANT INCIDENCIAS SEPTIEMBRE</t>
  </si>
  <si>
    <t>YMANT KILOMETRAJE SEPTIEMBRE</t>
  </si>
  <si>
    <t>ELTEK AVISOS SEPTIEMBRE</t>
  </si>
  <si>
    <t>YMANT INCIDENCIAS NOVIEMBRE</t>
  </si>
  <si>
    <t>YMANT KILOMETRAJE NOVIEMBRE</t>
  </si>
  <si>
    <t>ELTEK AVISOS NOVIEMBRE</t>
  </si>
  <si>
    <t>Buenos dias adjuntamos facturas solicitadas.
Saludos</t>
  </si>
  <si>
    <t>smartinez@lemon.es + rmartinez@lemon.es</t>
  </si>
  <si>
    <t>14 de maig 2024 17:17</t>
  </si>
  <si>
    <t>rmartinez@lemon.es</t>
  </si>
  <si>
    <t xml:space="preserve">Factura “agosto” por “octubre rectificado” solo eso
</t>
  </si>
  <si>
    <t xml:space="preserve">Factura diciembre 2023
</t>
  </si>
  <si>
    <t>28 de juny 2024 14:00</t>
  </si>
  <si>
    <t xml:space="preserve">Factura primeros 2024
</t>
  </si>
  <si>
    <t>Buenas tardes tal y como hemos informado os adjuntamos la factura para que podais proceder al pago immediato (transferencia que debe llegar hoy) del avanze de los servicios prestados en inicidos de 2024.
Cuando propongais reunion para debatir/rectificar diferencias que tengamos en los meses de ENERO/FEBRERO/MARZO/ABRIL revisaremos.
Saludos
Pd: os hago recuerdo de la especial importancia que tiene recibir nosotros hoy el ingreso de este importe.</t>
  </si>
  <si>
    <t>Buenos días,
Estamos a día 8 de julio y aun no tengo el Excel ni de mayo ni de junio, y los pagos se harán a 60 días de factura. Te recomiendo que nos las hagas llegar cuanto antes.
Gracias,  un saludo.</t>
  </si>
  <si>
    <t>rmartinez@gmail.com</t>
  </si>
  <si>
    <t>gersm.87@gmail.com + smartinez@gmail.com</t>
  </si>
  <si>
    <t>Buenos dias, a falta de terminar examenes esta semana, procederemos a enviar todas las facturas/excels faltantes de Abril/Mayo/Junio en la proxima semana.(A falta de la revision de todo lo faltante por revisar y cerrar diferencias tanto de 2023 como de 2024 hasta la fecha.
Saludos</t>
  </si>
  <si>
    <t>8 de jul. 2024 14:32</t>
  </si>
  <si>
    <t>9 de jul. 2024 9:07</t>
  </si>
  <si>
    <t>Esta factura no se corresponde con los trabajos. Ahora hablamos.</t>
  </si>
  <si>
    <t>smartinez@lemon.e</t>
  </si>
  <si>
    <t>gersm.87@gmail.com + rmartinez@lemon.es</t>
  </si>
  <si>
    <t xml:space="preserve">A la espera de las facturas de febrero/marzo/abril para rectificaros concepto de la enviada. Saludos
</t>
  </si>
  <si>
    <t>28 de juny 2024 14:17</t>
  </si>
  <si>
    <t xml:space="preserve">LEMON JULIO
</t>
  </si>
  <si>
    <t>08/05/2024 13:32</t>
  </si>
  <si>
    <t>05/03/2024 9:53</t>
  </si>
  <si>
    <t>08/01/2024 16:40</t>
  </si>
  <si>
    <t>29/05/2024 10:28</t>
  </si>
  <si>
    <t>28/06/2024 14:00</t>
  </si>
  <si>
    <t>28/06/2024 21:01</t>
  </si>
  <si>
    <t>24 ABRIL</t>
  </si>
  <si>
    <t>Abril</t>
  </si>
  <si>
    <t>Mayo</t>
  </si>
  <si>
    <t xml:space="preserve">13 d’ag. 2024 0:55
</t>
  </si>
  <si>
    <t xml:space="preserve">EXCEL FACTURAS ABRIL/MAYO/JUNIO/JULIO
</t>
  </si>
  <si>
    <t>24 MAYO</t>
  </si>
  <si>
    <t>Junio</t>
  </si>
  <si>
    <t>Julio</t>
  </si>
  <si>
    <t>Agosto</t>
  </si>
  <si>
    <t>sat@lemon.es + smartinez@lemon.es + rmartinez@lemon.es</t>
  </si>
  <si>
    <t>24 JUNIO</t>
  </si>
  <si>
    <t>24 JULIO</t>
  </si>
  <si>
    <t>24 AGOSTO</t>
  </si>
  <si>
    <t xml:space="preserve">Relacion Facturacion real final 2023 y 2024 (Enero,Febrero,Marzo)
</t>
  </si>
  <si>
    <t>Septiembre</t>
  </si>
  <si>
    <t>Octubre</t>
  </si>
  <si>
    <t>DIFERENCIAS PAGO</t>
  </si>
  <si>
    <t>FICHERO DIFERENCIAS</t>
  </si>
  <si>
    <t>FALTARIAN 1300€ ANDRES</t>
  </si>
  <si>
    <t>FALTARIAN 6 JORNADAS DB + ESPIN 2100€ + KM? + 337,50 NARANJAS?</t>
  </si>
  <si>
    <t>FALTARIAN 280€ MATERIAL/FURGO</t>
  </si>
  <si>
    <t>FALTARIAN 440€ ALMACEN</t>
  </si>
  <si>
    <t>LA SUMA DE LO FALTANTE ANTERIOR ES 4855,71, NO CUADRAN LOS 9189.04 DE DONDE FALTAN COSAS POR SUMAR MIAS? QUIZAS SUMAR EL DOBLE DE KM A MARIA ESPIN PARA LA VUELTA?SOLO SUMADOS LOS DE IDA?</t>
  </si>
  <si>
    <t>FALTARIAN 301€ o 602€ MARIA ESPIN KM</t>
  </si>
  <si>
    <t>FALTARIAN RESTARLE 30KM POR TRAYECTO</t>
  </si>
  <si>
    <t>FALTAN 100€ MATERIAL MCFIT</t>
  </si>
  <si>
    <t>OK</t>
  </si>
  <si>
    <t>2 cables de red = 10€</t>
  </si>
  <si>
    <t>6cables 5metros utp = 60€</t>
  </si>
  <si>
    <t>22 cables de red 1/2 metros = 110€</t>
  </si>
  <si>
    <t>11 cables de red 1/2 metros = 55€</t>
  </si>
  <si>
    <t>A QUE CONCEPTOS HACE REFERENCIA ESTE ABONO?</t>
  </si>
  <si>
    <t>118/119/120</t>
  </si>
  <si>
    <t>114</t>
  </si>
  <si>
    <t>113</t>
  </si>
  <si>
    <t>135</t>
  </si>
  <si>
    <t>11</t>
  </si>
  <si>
    <t>cuenta pendiente</t>
  </si>
  <si>
    <t>pendiente</t>
  </si>
  <si>
    <t>adelante facts varias ??</t>
  </si>
  <si>
    <t>pendientes</t>
  </si>
  <si>
    <t>002</t>
  </si>
  <si>
    <t>facts varias</t>
  </si>
  <si>
    <t>varias nov 23</t>
  </si>
  <si>
    <t>dic 23 1/2</t>
  </si>
  <si>
    <t>dic 23 2/2</t>
  </si>
  <si>
    <t>facts varias 2t 24</t>
  </si>
  <si>
    <t>DIFERENCIA DIAS</t>
  </si>
  <si>
    <t>IMPORTE A PAGAR</t>
  </si>
  <si>
    <t>IMPORTE REAL A PAGAR</t>
  </si>
  <si>
    <t>FALTARIAN 1302,5€ VARIOS NARANJAS ELTEK</t>
  </si>
  <si>
    <t>FALTARIAN 1500€ ESPIN + 537,5€ NARANJAS ELTEK</t>
  </si>
  <si>
    <t>40</t>
  </si>
  <si>
    <t>3</t>
  </si>
  <si>
    <t>28</t>
  </si>
  <si>
    <t>140</t>
  </si>
  <si>
    <t>182</t>
  </si>
  <si>
    <t>83</t>
  </si>
  <si>
    <t>0</t>
  </si>
  <si>
    <t>13</t>
  </si>
  <si>
    <t>66</t>
  </si>
  <si>
    <t>86</t>
  </si>
  <si>
    <t>94</t>
  </si>
  <si>
    <t>288€ GIMAGES LINIA 8/31/32</t>
  </si>
  <si>
    <t>PAGOS ATRASADOS??</t>
  </si>
  <si>
    <t>IMPORTE PAGO LEMON</t>
  </si>
  <si>
    <t>IMPORTE PAGO REAL LEMON</t>
  </si>
  <si>
    <t>RECTIFICAR</t>
  </si>
  <si>
    <t>R</t>
  </si>
  <si>
    <t>ELTEK AVISOS + DB + KM DB + MARIA ESPIN + KM MARIA ESPIN + EXTRAS</t>
  </si>
  <si>
    <t>23 JUNIO REAJUSTE DEBITOS</t>
  </si>
  <si>
    <t>FALTARIA ALMACEN CASTELLBISBAL 250€</t>
  </si>
  <si>
    <t>24 SEPTIEMBRE</t>
  </si>
  <si>
    <t>24 OCTUBRE</t>
  </si>
  <si>
    <t>24 DICIEMBRE ??</t>
  </si>
  <si>
    <t>24 NOVIEMBRE ??</t>
  </si>
  <si>
    <t>COTEJAR CANTIDAD PAGOS LEMON</t>
  </si>
  <si>
    <t>COTEJAR EXACTO ABONOS SOBRANTES</t>
  </si>
  <si>
    <t>DIFERENCIA COBRO/PAGO</t>
  </si>
  <si>
    <t>DIFERENCIA COBRO REAL / PAGO</t>
  </si>
  <si>
    <t>INTERESES DIAS TARDE</t>
  </si>
  <si>
    <t>INTERESES SS MENSUAL</t>
  </si>
  <si>
    <t>INTERESES AEAT TRIMESTRAL</t>
  </si>
  <si>
    <t>05/01/2023</t>
  </si>
  <si>
    <t>octubre 2/3</t>
  </si>
  <si>
    <t xml:space="preserve">octubre1/2 + + </t>
  </si>
  <si>
    <t>octubre 3/3</t>
  </si>
  <si>
    <t>15</t>
  </si>
  <si>
    <t>41</t>
  </si>
  <si>
    <t xml:space="preserve">19/04/2023 - </t>
  </si>
  <si>
    <t>29 1/2</t>
  </si>
  <si>
    <t>29 2/2</t>
  </si>
  <si>
    <t>55</t>
  </si>
  <si>
    <t>INTERESES PAGO LEMON</t>
  </si>
  <si>
    <t>INTERESES PAGO REAL LE;MON</t>
  </si>
  <si>
    <t>24 OCTUBRE + NOVIEMBRE</t>
  </si>
  <si>
    <t>DIAS ENTRE PAGOS LEMON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</si>
</sst>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8" formatCode="#,##0.00\ &quot;€&quot;;[Red]\-#,##0.00\ &quot;€&quot;"/>
    <numFmt numFmtId="44" formatCode="_-* #,##0.00\ &quot;€&quot;_-;\-* #,##0.00\ &quot;€&quot;_-;_-* &quot;-&quot;??\ &quot;€&quot;_-;_-@_-"/>
    <numFmt numFmtId="164" formatCode="#,##0.00\ &quot;€&quot;"/>
  </numFmts>
  <fonts count="17" x14ac:knownFonts="1">
    <font>
      <sz val="11"/>
      <color theme="1"/>
      <name val="Calibri"/>
      <family val="2"/>
      <scheme val="minor"/>
    </font>
    <font>
      <sz val="11"/>
      <color theme="1"/>
      <name val="Calibri"/>
      <family val="2"/>
      <scheme val="minor"/>
    </font>
    <font>
      <sz val="10"/>
      <name val="Arial"/>
      <family val="2"/>
    </font>
    <font>
      <sz val="9"/>
      <color rgb="FF5E5E5E"/>
      <name val="Arial"/>
      <family val="2"/>
    </font>
    <font>
      <b/>
      <sz val="13.5"/>
      <color rgb="FF5E5E5E"/>
      <name val="Arial"/>
      <family val="2"/>
    </font>
    <font>
      <sz val="12"/>
      <color rgb="FF222222"/>
      <name val="Arial"/>
      <family val="2"/>
    </font>
    <font>
      <sz val="17"/>
      <color rgb="FF1F1F1F"/>
      <name val="Arial"/>
      <family val="2"/>
    </font>
    <font>
      <sz val="11"/>
      <color rgb="FF5E5E5E"/>
      <name val="Arial"/>
      <family val="2"/>
    </font>
    <font>
      <sz val="11"/>
      <color rgb="FF222222"/>
      <name val="Arial"/>
      <family val="2"/>
    </font>
    <font>
      <u/>
      <sz val="11"/>
      <color theme="10"/>
      <name val="Calibri"/>
      <family val="2"/>
      <scheme val="minor"/>
    </font>
    <font>
      <sz val="11"/>
      <name val="Calibri"/>
      <family val="2"/>
      <scheme val="minor"/>
    </font>
    <font>
      <b/>
      <sz val="11"/>
      <name val="Calibri"/>
      <family val="2"/>
      <scheme val="minor"/>
    </font>
    <font>
      <sz val="11"/>
      <color rgb="FF222222"/>
      <name val="Calibri"/>
      <family val="2"/>
      <scheme val="minor"/>
    </font>
    <font>
      <u/>
      <sz val="11"/>
      <name val="Calibri"/>
      <family val="2"/>
      <scheme val="minor"/>
    </font>
    <font>
      <sz val="11"/>
      <color rgb="FFFF0000"/>
      <name val="Calibri"/>
      <family val="2"/>
      <scheme val="minor"/>
    </font>
    <font>
      <sz val="11"/>
      <color rgb="FF1F1F1F"/>
      <name val="Calibri"/>
      <family val="2"/>
      <scheme val="minor"/>
    </font>
    <font>
      <sz val="12"/>
      <color rgb="FF1F1F1F"/>
      <name val="Arial"/>
      <family val="2"/>
    </font>
  </fonts>
  <fills count="16">
    <fill>
      <patternFill patternType="none"/>
    </fill>
    <fill>
      <patternFill patternType="gray125"/>
    </fill>
    <fill>
      <patternFill patternType="solid">
        <fgColor theme="4" tint="0.79998168889431442"/>
        <bgColor indexed="65"/>
      </patternFill>
    </fill>
    <fill>
      <patternFill patternType="solid">
        <fgColor theme="7" tint="0.79998168889431442"/>
        <bgColor indexed="65"/>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FFFF"/>
        <bgColor indexed="64"/>
      </patternFill>
    </fill>
    <fill>
      <patternFill patternType="solid">
        <fgColor rgb="FF92D050"/>
        <bgColor indexed="64"/>
      </patternFill>
    </fill>
    <fill>
      <patternFill patternType="solid">
        <fgColor rgb="FF00B0F0"/>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
      <patternFill patternType="solid">
        <fgColor rgb="FF0070C0"/>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xf numFmtId="0" fontId="9" fillId="0" borderId="0" applyNumberFormat="0" applyFill="0" applyBorder="0" applyAlignment="0" applyProtection="0"/>
    <xf numFmtId="44" fontId="1" fillId="0" borderId="0" applyFont="0" applyFill="0" applyBorder="0" applyAlignment="0" applyProtection="0"/>
  </cellStyleXfs>
  <cellXfs count="644">
    <xf numFmtId="0" fontId="0" fillId="0" borderId="0" xfId="0"/>
    <xf numFmtId="44" fontId="1" fillId="4" borderId="2" xfId="1" applyNumberFormat="1" applyFill="1" applyBorder="1" applyAlignment="1">
      <alignment horizontal="right" vertical="center"/>
    </xf>
    <xf numFmtId="9" fontId="1" fillId="4" borderId="2" xfId="1" applyNumberFormat="1" applyFill="1" applyBorder="1" applyAlignment="1">
      <alignment horizontal="center" vertical="center"/>
    </xf>
    <xf numFmtId="0" fontId="0" fillId="0" borderId="5" xfId="0" applyBorder="1"/>
    <xf numFmtId="0" fontId="0" fillId="5" borderId="5" xfId="0" applyFill="1" applyBorder="1"/>
    <xf numFmtId="14" fontId="1" fillId="4" borderId="1" xfId="2" applyNumberFormat="1" applyFill="1" applyBorder="1" applyAlignment="1">
      <alignment horizontal="left" vertical="center"/>
    </xf>
    <xf numFmtId="0" fontId="1" fillId="4" borderId="2" xfId="2" applyNumberFormat="1" applyFill="1" applyBorder="1" applyAlignment="1">
      <alignment horizontal="center" vertical="center"/>
    </xf>
    <xf numFmtId="44" fontId="1" fillId="4" borderId="2" xfId="2" applyNumberFormat="1" applyFill="1" applyBorder="1" applyAlignment="1">
      <alignment horizontal="right" vertical="center"/>
    </xf>
    <xf numFmtId="9" fontId="1" fillId="4" borderId="2" xfId="2" applyNumberFormat="1" applyFill="1" applyBorder="1" applyAlignment="1">
      <alignment horizontal="center" vertical="center"/>
    </xf>
    <xf numFmtId="0" fontId="1" fillId="4" borderId="3" xfId="2" applyFill="1" applyBorder="1" applyAlignment="1">
      <alignment horizontal="center" vertical="center"/>
    </xf>
    <xf numFmtId="44" fontId="1" fillId="4" borderId="4" xfId="2" applyNumberFormat="1" applyFill="1" applyBorder="1" applyAlignment="1">
      <alignment horizontal="right" vertical="center"/>
    </xf>
    <xf numFmtId="14" fontId="1" fillId="4" borderId="9" xfId="2" applyNumberFormat="1" applyFill="1" applyBorder="1" applyAlignment="1">
      <alignment horizontal="left" vertical="center"/>
    </xf>
    <xf numFmtId="0" fontId="0" fillId="4" borderId="2" xfId="0" applyFill="1" applyBorder="1"/>
    <xf numFmtId="44" fontId="1" fillId="4" borderId="8" xfId="2" applyNumberFormat="1" applyFill="1" applyBorder="1" applyAlignment="1">
      <alignment horizontal="right" vertical="center"/>
    </xf>
    <xf numFmtId="0" fontId="0" fillId="4" borderId="2" xfId="0" applyFill="1" applyBorder="1" applyAlignment="1">
      <alignment horizontal="center"/>
    </xf>
    <xf numFmtId="44" fontId="0" fillId="4" borderId="4" xfId="0" applyNumberFormat="1" applyFill="1" applyBorder="1"/>
    <xf numFmtId="0" fontId="0" fillId="0" borderId="12" xfId="0" applyBorder="1"/>
    <xf numFmtId="0" fontId="0" fillId="5" borderId="12" xfId="0" applyFill="1" applyBorder="1"/>
    <xf numFmtId="164" fontId="1" fillId="4" borderId="2" xfId="1" applyNumberFormat="1" applyFill="1" applyBorder="1" applyAlignment="1">
      <alignment horizontal="right" vertical="center"/>
    </xf>
    <xf numFmtId="0" fontId="1" fillId="4" borderId="2" xfId="1" applyFill="1" applyBorder="1" applyAlignment="1">
      <alignment horizontal="center" vertical="center"/>
    </xf>
    <xf numFmtId="44" fontId="0" fillId="4" borderId="2" xfId="0" applyNumberFormat="1" applyFill="1" applyBorder="1"/>
    <xf numFmtId="164" fontId="1" fillId="4" borderId="2" xfId="2" applyNumberFormat="1" applyFill="1" applyBorder="1" applyAlignment="1">
      <alignment horizontal="right" vertical="center"/>
    </xf>
    <xf numFmtId="0" fontId="1" fillId="4" borderId="2" xfId="2"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right"/>
    </xf>
    <xf numFmtId="0" fontId="0" fillId="4" borderId="11" xfId="0" applyFill="1" applyBorder="1" applyAlignment="1">
      <alignment horizontal="center"/>
    </xf>
    <xf numFmtId="0" fontId="0" fillId="0" borderId="0" xfId="0" applyAlignment="1">
      <alignment horizontal="center"/>
    </xf>
    <xf numFmtId="14" fontId="1" fillId="4" borderId="1" xfId="1" applyNumberFormat="1" applyFill="1" applyBorder="1" applyAlignment="1">
      <alignment horizontal="right" vertical="center"/>
    </xf>
    <xf numFmtId="14" fontId="1" fillId="4" borderId="1" xfId="2" applyNumberFormat="1" applyFill="1" applyBorder="1" applyAlignment="1">
      <alignment horizontal="right" vertical="center"/>
    </xf>
    <xf numFmtId="14" fontId="1" fillId="4" borderId="9" xfId="2" applyNumberFormat="1" applyFill="1" applyBorder="1" applyAlignment="1">
      <alignment horizontal="right" vertical="center"/>
    </xf>
    <xf numFmtId="14" fontId="1" fillId="4" borderId="10" xfId="2" applyNumberFormat="1" applyFill="1" applyBorder="1" applyAlignment="1">
      <alignment horizontal="right" vertical="center"/>
    </xf>
    <xf numFmtId="14" fontId="1" fillId="4" borderId="14" xfId="1" applyNumberFormat="1" applyFill="1" applyBorder="1" applyAlignment="1">
      <alignment horizontal="right" vertical="center"/>
    </xf>
    <xf numFmtId="0" fontId="1" fillId="4" borderId="15" xfId="1" applyNumberFormat="1" applyFill="1" applyBorder="1" applyAlignment="1">
      <alignment horizontal="center" vertical="center"/>
    </xf>
    <xf numFmtId="44" fontId="1" fillId="4" borderId="15" xfId="1" applyNumberFormat="1" applyFill="1" applyBorder="1" applyAlignment="1">
      <alignment horizontal="right" vertical="center"/>
    </xf>
    <xf numFmtId="9" fontId="1" fillId="4" borderId="15" xfId="1" applyNumberFormat="1" applyFill="1" applyBorder="1" applyAlignment="1">
      <alignment horizontal="center" vertical="center"/>
    </xf>
    <xf numFmtId="0" fontId="1" fillId="4" borderId="16" xfId="1" applyFill="1" applyBorder="1" applyAlignment="1">
      <alignment horizontal="center" vertical="center"/>
    </xf>
    <xf numFmtId="44" fontId="1" fillId="4" borderId="17" xfId="1" applyNumberFormat="1" applyFill="1" applyBorder="1" applyAlignment="1">
      <alignment horizontal="right" vertical="center"/>
    </xf>
    <xf numFmtId="44" fontId="0" fillId="4" borderId="17" xfId="0" applyNumberFormat="1" applyFill="1" applyBorder="1"/>
    <xf numFmtId="0" fontId="0" fillId="0" borderId="18" xfId="0" applyBorder="1"/>
    <xf numFmtId="0" fontId="0" fillId="5" borderId="18" xfId="0" applyFill="1" applyBorder="1"/>
    <xf numFmtId="0" fontId="0" fillId="0" borderId="19" xfId="0" applyBorder="1"/>
    <xf numFmtId="0" fontId="0" fillId="0" borderId="20" xfId="0" applyBorder="1"/>
    <xf numFmtId="164" fontId="1" fillId="4" borderId="11" xfId="1" applyNumberFormat="1" applyFill="1" applyBorder="1" applyAlignment="1">
      <alignment horizontal="right" vertical="center"/>
    </xf>
    <xf numFmtId="9" fontId="1" fillId="4" borderId="11" xfId="1" applyNumberFormat="1" applyFill="1" applyBorder="1" applyAlignment="1">
      <alignment horizontal="center" vertical="center"/>
    </xf>
    <xf numFmtId="44" fontId="1" fillId="4" borderId="11" xfId="1" applyNumberFormat="1" applyFill="1" applyBorder="1" applyAlignment="1">
      <alignment horizontal="right" vertical="center"/>
    </xf>
    <xf numFmtId="0" fontId="1" fillId="4" borderId="11" xfId="1" applyFill="1" applyBorder="1" applyAlignment="1">
      <alignment horizontal="center" vertical="center"/>
    </xf>
    <xf numFmtId="44" fontId="0" fillId="4" borderId="11" xfId="0" applyNumberFormat="1" applyFill="1" applyBorder="1"/>
    <xf numFmtId="0" fontId="0" fillId="0" borderId="21" xfId="0" applyBorder="1"/>
    <xf numFmtId="14" fontId="1" fillId="4" borderId="14" xfId="1" applyNumberFormat="1" applyFill="1" applyBorder="1" applyAlignment="1">
      <alignment horizontal="right" vertical="center" wrapText="1"/>
    </xf>
    <xf numFmtId="0" fontId="0" fillId="4" borderId="15" xfId="0" applyFill="1" applyBorder="1" applyAlignment="1">
      <alignment horizontal="center"/>
    </xf>
    <xf numFmtId="164" fontId="1" fillId="4" borderId="15" xfId="1" applyNumberFormat="1" applyFill="1" applyBorder="1" applyAlignment="1">
      <alignment horizontal="right" vertical="center"/>
    </xf>
    <xf numFmtId="0" fontId="1" fillId="4" borderId="15" xfId="1" applyFill="1" applyBorder="1" applyAlignment="1">
      <alignment horizontal="center" vertical="center"/>
    </xf>
    <xf numFmtId="44" fontId="0" fillId="4" borderId="15" xfId="0" applyNumberFormat="1" applyFill="1" applyBorder="1"/>
    <xf numFmtId="0" fontId="0" fillId="0" borderId="22" xfId="0" applyBorder="1"/>
    <xf numFmtId="0" fontId="0" fillId="5" borderId="13" xfId="0" applyFill="1" applyBorder="1"/>
    <xf numFmtId="14" fontId="0" fillId="4" borderId="1" xfId="0" applyNumberFormat="1" applyFill="1" applyBorder="1" applyAlignment="1">
      <alignment horizontal="right"/>
    </xf>
    <xf numFmtId="0" fontId="2" fillId="0" borderId="0" xfId="3"/>
    <xf numFmtId="14" fontId="0" fillId="4" borderId="10" xfId="0" applyNumberFormat="1" applyFill="1" applyBorder="1" applyAlignment="1">
      <alignment horizontal="right"/>
    </xf>
    <xf numFmtId="0" fontId="2" fillId="0" borderId="23" xfId="3" applyBorder="1"/>
    <xf numFmtId="14" fontId="1" fillId="4" borderId="14" xfId="1" applyNumberFormat="1" applyFill="1" applyBorder="1" applyAlignment="1">
      <alignment horizontal="left" vertical="center"/>
    </xf>
    <xf numFmtId="0" fontId="0" fillId="0" borderId="6" xfId="0" applyBorder="1"/>
    <xf numFmtId="0" fontId="0" fillId="0" borderId="23" xfId="0" applyBorder="1"/>
    <xf numFmtId="14" fontId="1" fillId="4" borderId="14" xfId="1" applyNumberFormat="1" applyFill="1" applyBorder="1" applyAlignment="1">
      <alignment horizontal="center" vertical="center" wrapText="1"/>
    </xf>
    <xf numFmtId="14" fontId="1" fillId="4" borderId="1" xfId="1" applyNumberFormat="1" applyFill="1" applyBorder="1" applyAlignment="1">
      <alignment horizontal="center" vertical="center"/>
    </xf>
    <xf numFmtId="14" fontId="1" fillId="4" borderId="1" xfId="2" applyNumberFormat="1" applyFill="1" applyBorder="1" applyAlignment="1">
      <alignment horizontal="center" vertical="center"/>
    </xf>
    <xf numFmtId="14" fontId="0" fillId="4" borderId="1" xfId="0" applyNumberFormat="1" applyFill="1" applyBorder="1" applyAlignment="1">
      <alignment horizontal="left"/>
    </xf>
    <xf numFmtId="0" fontId="0" fillId="0" borderId="13" xfId="0" applyBorder="1"/>
    <xf numFmtId="0" fontId="0" fillId="0" borderId="24" xfId="0" applyBorder="1"/>
    <xf numFmtId="0" fontId="0" fillId="0" borderId="25" xfId="0" applyBorder="1"/>
    <xf numFmtId="14" fontId="1" fillId="6" borderId="10" xfId="1" applyNumberFormat="1" applyFill="1" applyBorder="1" applyAlignment="1">
      <alignment horizontal="center" vertical="center" wrapText="1"/>
    </xf>
    <xf numFmtId="0" fontId="0" fillId="6" borderId="11" xfId="0" applyFill="1" applyBorder="1" applyAlignment="1">
      <alignment horizontal="center"/>
    </xf>
    <xf numFmtId="164" fontId="1" fillId="6" borderId="11" xfId="1" applyNumberFormat="1" applyFill="1" applyBorder="1" applyAlignment="1">
      <alignment horizontal="right" vertical="center"/>
    </xf>
    <xf numFmtId="9" fontId="1" fillId="6" borderId="11" xfId="1" applyNumberFormat="1" applyFill="1" applyBorder="1" applyAlignment="1">
      <alignment horizontal="center" vertical="center"/>
    </xf>
    <xf numFmtId="44" fontId="1" fillId="6" borderId="11" xfId="1" applyNumberFormat="1" applyFill="1" applyBorder="1" applyAlignment="1">
      <alignment horizontal="right" vertical="center"/>
    </xf>
    <xf numFmtId="0" fontId="1" fillId="6" borderId="11" xfId="1" applyFill="1" applyBorder="1" applyAlignment="1">
      <alignment horizontal="center" vertical="center"/>
    </xf>
    <xf numFmtId="44" fontId="0" fillId="6" borderId="11" xfId="0" applyNumberFormat="1" applyFill="1" applyBorder="1"/>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14" fontId="0" fillId="0" borderId="0" xfId="0" applyNumberFormat="1"/>
    <xf numFmtId="14" fontId="0" fillId="8" borderId="0" xfId="0" applyNumberFormat="1" applyFill="1"/>
    <xf numFmtId="0" fontId="0" fillId="8" borderId="0" xfId="0" applyFill="1"/>
    <xf numFmtId="14" fontId="0" fillId="0" borderId="0" xfId="0" applyNumberFormat="1" applyAlignment="1">
      <alignment horizontal="right"/>
    </xf>
    <xf numFmtId="9" fontId="1" fillId="0" borderId="0" xfId="1" applyNumberFormat="1" applyFill="1" applyBorder="1" applyAlignment="1">
      <alignment horizontal="center" vertical="center"/>
    </xf>
    <xf numFmtId="44" fontId="1" fillId="0" borderId="0" xfId="1" applyNumberFormat="1" applyFill="1" applyBorder="1" applyAlignment="1">
      <alignment horizontal="right" vertical="center"/>
    </xf>
    <xf numFmtId="44" fontId="0" fillId="0" borderId="0" xfId="0" applyNumberFormat="1"/>
    <xf numFmtId="44" fontId="1" fillId="4" borderId="27" xfId="1" applyNumberFormat="1" applyFill="1" applyBorder="1" applyAlignment="1">
      <alignment horizontal="right" vertical="center"/>
    </xf>
    <xf numFmtId="9" fontId="1" fillId="4" borderId="27" xfId="1" applyNumberFormat="1" applyFill="1" applyBorder="1" applyAlignment="1">
      <alignment horizontal="center" vertical="center"/>
    </xf>
    <xf numFmtId="14" fontId="1" fillId="4" borderId="26" xfId="2" applyNumberFormat="1" applyFill="1" applyBorder="1" applyAlignment="1">
      <alignment horizontal="right" vertical="center"/>
    </xf>
    <xf numFmtId="44" fontId="1" fillId="4" borderId="27" xfId="2" applyNumberFormat="1" applyFill="1" applyBorder="1" applyAlignment="1">
      <alignment horizontal="right" vertical="center"/>
    </xf>
    <xf numFmtId="9" fontId="1" fillId="4" borderId="27" xfId="2" applyNumberFormat="1" applyFill="1" applyBorder="1" applyAlignment="1">
      <alignment horizontal="center" vertical="center"/>
    </xf>
    <xf numFmtId="0" fontId="0" fillId="4" borderId="27" xfId="0" applyFill="1" applyBorder="1" applyAlignment="1">
      <alignment horizontal="center"/>
    </xf>
    <xf numFmtId="164" fontId="1" fillId="4" borderId="27" xfId="1" applyNumberFormat="1" applyFill="1" applyBorder="1" applyAlignment="1">
      <alignment horizontal="right" vertical="center"/>
    </xf>
    <xf numFmtId="0" fontId="1" fillId="4" borderId="27" xfId="1" applyFill="1" applyBorder="1" applyAlignment="1">
      <alignment horizontal="center" vertical="center"/>
    </xf>
    <xf numFmtId="44" fontId="0" fillId="4" borderId="27" xfId="0" applyNumberFormat="1" applyFill="1" applyBorder="1"/>
    <xf numFmtId="0" fontId="0" fillId="0" borderId="31" xfId="0" applyBorder="1"/>
    <xf numFmtId="0" fontId="7" fillId="9" borderId="0" xfId="0" applyFont="1" applyFill="1" applyAlignment="1">
      <alignment horizontal="right" vertical="top"/>
    </xf>
    <xf numFmtId="14" fontId="0" fillId="4" borderId="26" xfId="0" applyNumberFormat="1" applyFill="1" applyBorder="1" applyAlignment="1">
      <alignment horizontal="right"/>
    </xf>
    <xf numFmtId="0" fontId="0" fillId="4" borderId="27" xfId="0" applyFill="1" applyBorder="1" applyAlignment="1">
      <alignment horizontal="center" vertical="center"/>
    </xf>
    <xf numFmtId="164" fontId="0" fillId="4" borderId="27" xfId="0" applyNumberFormat="1" applyFill="1" applyBorder="1" applyAlignment="1">
      <alignment horizontal="right"/>
    </xf>
    <xf numFmtId="0" fontId="5" fillId="0" borderId="0" xfId="0" applyFont="1" applyAlignment="1">
      <alignment vertical="center" wrapText="1"/>
    </xf>
    <xf numFmtId="0" fontId="8" fillId="0" borderId="0" xfId="0" applyFont="1"/>
    <xf numFmtId="0" fontId="9" fillId="0" borderId="0" xfId="4"/>
    <xf numFmtId="14" fontId="0" fillId="8" borderId="6" xfId="0" applyNumberFormat="1" applyFill="1" applyBorder="1" applyAlignment="1">
      <alignment horizontal="right"/>
    </xf>
    <xf numFmtId="0" fontId="0" fillId="8" borderId="7" xfId="0" applyFill="1" applyBorder="1" applyAlignment="1">
      <alignment horizontal="center"/>
    </xf>
    <xf numFmtId="8" fontId="1" fillId="8" borderId="8" xfId="2" applyNumberFormat="1" applyFill="1" applyBorder="1" applyAlignment="1">
      <alignment horizontal="right" vertical="center"/>
    </xf>
    <xf numFmtId="9" fontId="1" fillId="8" borderId="2" xfId="1" applyNumberFormat="1" applyFill="1" applyBorder="1" applyAlignment="1">
      <alignment horizontal="center" vertical="center"/>
    </xf>
    <xf numFmtId="44" fontId="1" fillId="8" borderId="2" xfId="1" applyNumberFormat="1" applyFill="1" applyBorder="1" applyAlignment="1">
      <alignment horizontal="right" vertical="center"/>
    </xf>
    <xf numFmtId="0" fontId="0" fillId="8" borderId="0" xfId="0" applyFill="1" applyAlignment="1">
      <alignment horizontal="center"/>
    </xf>
    <xf numFmtId="44" fontId="1" fillId="8" borderId="2" xfId="2" applyNumberFormat="1" applyFill="1" applyBorder="1" applyAlignment="1">
      <alignment horizontal="right" vertical="center"/>
    </xf>
    <xf numFmtId="44" fontId="0" fillId="8" borderId="4" xfId="0" applyNumberFormat="1" applyFill="1" applyBorder="1"/>
    <xf numFmtId="0" fontId="0" fillId="8" borderId="5" xfId="0" applyFill="1" applyBorder="1"/>
    <xf numFmtId="0" fontId="0" fillId="0" borderId="13" xfId="0" applyBorder="1" applyAlignment="1">
      <alignment horizontal="left"/>
    </xf>
    <xf numFmtId="14" fontId="1" fillId="0" borderId="0" xfId="2" applyNumberFormat="1" applyFill="1" applyBorder="1" applyAlignment="1">
      <alignment horizontal="right" vertical="center"/>
    </xf>
    <xf numFmtId="164" fontId="1" fillId="0" borderId="0" xfId="1" applyNumberFormat="1" applyFill="1" applyBorder="1" applyAlignment="1">
      <alignment horizontal="right" vertical="center"/>
    </xf>
    <xf numFmtId="0" fontId="1" fillId="0" borderId="0" xfId="1" applyFill="1" applyBorder="1" applyAlignment="1">
      <alignment horizontal="center" vertical="center"/>
    </xf>
    <xf numFmtId="14" fontId="1" fillId="0" borderId="0" xfId="1" applyNumberFormat="1" applyFill="1" applyBorder="1" applyAlignment="1">
      <alignment horizontal="center" vertical="center" wrapText="1"/>
    </xf>
    <xf numFmtId="49" fontId="0" fillId="0" borderId="0" xfId="0" applyNumberFormat="1"/>
    <xf numFmtId="0" fontId="0" fillId="0" borderId="18" xfId="0" applyBorder="1" applyAlignment="1">
      <alignment horizontal="left"/>
    </xf>
    <xf numFmtId="14" fontId="0" fillId="4" borderId="14" xfId="0" applyNumberFormat="1" applyFill="1" applyBorder="1" applyAlignment="1">
      <alignment horizontal="right"/>
    </xf>
    <xf numFmtId="0" fontId="2" fillId="0" borderId="2" xfId="3" applyBorder="1"/>
    <xf numFmtId="0" fontId="0" fillId="5" borderId="2" xfId="0" applyFill="1" applyBorder="1"/>
    <xf numFmtId="0" fontId="2" fillId="0" borderId="15" xfId="3" applyBorder="1"/>
    <xf numFmtId="0" fontId="0" fillId="5" borderId="15" xfId="0" applyFill="1" applyBorder="1"/>
    <xf numFmtId="0" fontId="0" fillId="0" borderId="17" xfId="0" applyBorder="1"/>
    <xf numFmtId="0" fontId="0" fillId="0" borderId="4" xfId="0" applyBorder="1"/>
    <xf numFmtId="0" fontId="0" fillId="5" borderId="11" xfId="0" applyFill="1" applyBorder="1"/>
    <xf numFmtId="0" fontId="0" fillId="0" borderId="32" xfId="0" applyBorder="1"/>
    <xf numFmtId="0" fontId="2" fillId="0" borderId="11" xfId="3" applyBorder="1"/>
    <xf numFmtId="164" fontId="1" fillId="4" borderId="27" xfId="2" applyNumberFormat="1" applyFill="1" applyBorder="1" applyAlignment="1">
      <alignment horizontal="right" vertical="center"/>
    </xf>
    <xf numFmtId="0" fontId="1" fillId="4" borderId="27" xfId="2" applyFill="1" applyBorder="1" applyAlignment="1">
      <alignment horizontal="center" vertical="center"/>
    </xf>
    <xf numFmtId="0" fontId="9" fillId="0" borderId="0" xfId="4" applyFill="1" applyBorder="1" applyAlignment="1">
      <alignment horizontal="left" vertical="center"/>
    </xf>
    <xf numFmtId="0" fontId="2" fillId="0" borderId="31" xfId="3" applyBorder="1"/>
    <xf numFmtId="164" fontId="0" fillId="0" borderId="0" xfId="0" applyNumberFormat="1" applyAlignment="1">
      <alignment horizontal="center"/>
    </xf>
    <xf numFmtId="0" fontId="0" fillId="12" borderId="0" xfId="0" applyFill="1" applyAlignment="1">
      <alignment horizontal="center"/>
    </xf>
    <xf numFmtId="14" fontId="0" fillId="12" borderId="33" xfId="0" applyNumberFormat="1" applyFill="1" applyBorder="1" applyAlignment="1">
      <alignment horizontal="right"/>
    </xf>
    <xf numFmtId="0" fontId="0" fillId="12" borderId="29" xfId="0" applyFill="1" applyBorder="1" applyAlignment="1">
      <alignment horizontal="center"/>
    </xf>
    <xf numFmtId="164" fontId="1" fillId="12" borderId="29" xfId="1" applyNumberFormat="1" applyFill="1" applyBorder="1" applyAlignment="1">
      <alignment horizontal="right" vertical="center"/>
    </xf>
    <xf numFmtId="9" fontId="1" fillId="12" borderId="29" xfId="1" applyNumberFormat="1" applyFill="1" applyBorder="1" applyAlignment="1">
      <alignment horizontal="center" vertical="center"/>
    </xf>
    <xf numFmtId="44" fontId="1" fillId="12" borderId="29" xfId="1" applyNumberFormat="1" applyFill="1" applyBorder="1" applyAlignment="1">
      <alignment horizontal="right" vertical="center"/>
    </xf>
    <xf numFmtId="0" fontId="1" fillId="12" borderId="29" xfId="1" applyFill="1" applyBorder="1" applyAlignment="1">
      <alignment horizontal="center" vertical="center"/>
    </xf>
    <xf numFmtId="44" fontId="0" fillId="12" borderId="29" xfId="0" applyNumberFormat="1" applyFill="1" applyBorder="1"/>
    <xf numFmtId="0" fontId="2" fillId="12" borderId="0" xfId="3" applyFill="1"/>
    <xf numFmtId="0" fontId="0" fillId="12" borderId="0" xfId="0" applyFill="1"/>
    <xf numFmtId="0" fontId="10" fillId="0" borderId="0" xfId="0" applyFont="1"/>
    <xf numFmtId="0" fontId="11" fillId="13" borderId="26" xfId="0" applyFont="1" applyFill="1" applyBorder="1" applyAlignment="1">
      <alignment horizontal="left"/>
    </xf>
    <xf numFmtId="44" fontId="1" fillId="4" borderId="38" xfId="1" applyNumberFormat="1" applyFill="1" applyBorder="1" applyAlignment="1">
      <alignment horizontal="right" vertical="center"/>
    </xf>
    <xf numFmtId="14" fontId="1" fillId="4" borderId="34" xfId="2" applyNumberFormat="1" applyFill="1" applyBorder="1" applyAlignment="1">
      <alignment horizontal="right" vertical="center"/>
    </xf>
    <xf numFmtId="44" fontId="1" fillId="4" borderId="35" xfId="1" applyNumberFormat="1" applyFill="1" applyBorder="1" applyAlignment="1">
      <alignment horizontal="right" vertical="center"/>
    </xf>
    <xf numFmtId="0" fontId="10" fillId="7" borderId="41" xfId="0" applyFont="1" applyFill="1" applyBorder="1" applyAlignment="1">
      <alignment horizontal="left"/>
    </xf>
    <xf numFmtId="0" fontId="10" fillId="7" borderId="42" xfId="0" applyFont="1" applyFill="1" applyBorder="1" applyAlignment="1">
      <alignment horizontal="left"/>
    </xf>
    <xf numFmtId="0" fontId="10" fillId="7" borderId="1" xfId="0" applyFont="1" applyFill="1" applyBorder="1" applyAlignment="1">
      <alignment horizontal="left"/>
    </xf>
    <xf numFmtId="0" fontId="10" fillId="7" borderId="4" xfId="0" applyFont="1" applyFill="1" applyBorder="1" applyAlignment="1">
      <alignment horizontal="left"/>
    </xf>
    <xf numFmtId="0" fontId="10" fillId="7" borderId="10" xfId="0" applyFont="1" applyFill="1" applyBorder="1" applyAlignment="1">
      <alignment horizontal="left"/>
    </xf>
    <xf numFmtId="0" fontId="10" fillId="7" borderId="32" xfId="0" applyFont="1" applyFill="1" applyBorder="1" applyAlignment="1">
      <alignment horizontal="left"/>
    </xf>
    <xf numFmtId="9" fontId="11" fillId="13" borderId="13" xfId="1" applyNumberFormat="1" applyFont="1" applyFill="1" applyBorder="1" applyAlignment="1">
      <alignment horizontal="left" vertical="center"/>
    </xf>
    <xf numFmtId="44" fontId="11" fillId="13" borderId="13" xfId="1" applyNumberFormat="1" applyFont="1" applyFill="1" applyBorder="1" applyAlignment="1">
      <alignment horizontal="left" vertical="center"/>
    </xf>
    <xf numFmtId="44" fontId="11" fillId="13" borderId="26" xfId="1" applyNumberFormat="1" applyFont="1" applyFill="1" applyBorder="1" applyAlignment="1">
      <alignment horizontal="left" vertical="center"/>
    </xf>
    <xf numFmtId="0" fontId="10" fillId="0" borderId="41" xfId="0" applyFont="1" applyBorder="1" applyAlignment="1">
      <alignment horizontal="left"/>
    </xf>
    <xf numFmtId="0" fontId="10" fillId="0" borderId="42" xfId="0" applyFont="1" applyBorder="1" applyAlignment="1">
      <alignment horizontal="left"/>
    </xf>
    <xf numFmtId="0" fontId="10" fillId="0" borderId="4" xfId="0" applyFont="1" applyBorder="1" applyAlignment="1">
      <alignment horizontal="left"/>
    </xf>
    <xf numFmtId="0" fontId="10" fillId="9" borderId="10" xfId="0" applyFont="1" applyFill="1" applyBorder="1" applyAlignment="1">
      <alignment horizontal="left" vertical="center"/>
    </xf>
    <xf numFmtId="0" fontId="10" fillId="0" borderId="32" xfId="0" applyFont="1" applyBorder="1" applyAlignment="1">
      <alignment horizontal="left"/>
    </xf>
    <xf numFmtId="0" fontId="10" fillId="0" borderId="41" xfId="0" applyFont="1" applyBorder="1" applyAlignment="1">
      <alignment horizontal="left" vertical="center"/>
    </xf>
    <xf numFmtId="0" fontId="10" fillId="0" borderId="1" xfId="0" applyFont="1" applyBorder="1" applyAlignment="1">
      <alignment horizontal="left" vertical="center"/>
    </xf>
    <xf numFmtId="0" fontId="10" fillId="0" borderId="10" xfId="0" applyFont="1" applyBorder="1" applyAlignment="1">
      <alignment horizontal="left" vertical="center"/>
    </xf>
    <xf numFmtId="49" fontId="11" fillId="13" borderId="13" xfId="0" applyNumberFormat="1" applyFont="1" applyFill="1" applyBorder="1" applyAlignment="1">
      <alignment horizontal="left"/>
    </xf>
    <xf numFmtId="0" fontId="10" fillId="0" borderId="43" xfId="0" applyFont="1" applyBorder="1" applyAlignment="1">
      <alignment horizontal="left"/>
    </xf>
    <xf numFmtId="0" fontId="10" fillId="0" borderId="44" xfId="0" applyFont="1" applyBorder="1" applyAlignment="1">
      <alignment horizontal="left"/>
    </xf>
    <xf numFmtId="0" fontId="0" fillId="0" borderId="45" xfId="0" applyBorder="1"/>
    <xf numFmtId="0" fontId="10" fillId="10" borderId="1" xfId="0" applyFont="1" applyFill="1" applyBorder="1" applyAlignment="1">
      <alignment horizontal="left"/>
    </xf>
    <xf numFmtId="0" fontId="0" fillId="0" borderId="51" xfId="0" applyBorder="1"/>
    <xf numFmtId="0" fontId="0" fillId="0" borderId="44" xfId="0" applyBorder="1"/>
    <xf numFmtId="0" fontId="11" fillId="13" borderId="28" xfId="1" applyNumberFormat="1" applyFont="1" applyFill="1" applyBorder="1" applyAlignment="1">
      <alignment horizontal="left" vertical="center"/>
    </xf>
    <xf numFmtId="44" fontId="11" fillId="13" borderId="28" xfId="0" applyNumberFormat="1" applyFont="1" applyFill="1" applyBorder="1" applyAlignment="1">
      <alignment horizontal="left"/>
    </xf>
    <xf numFmtId="14" fontId="10" fillId="4" borderId="37" xfId="1" applyNumberFormat="1" applyFont="1" applyFill="1" applyBorder="1" applyAlignment="1">
      <alignment horizontal="left" vertical="center"/>
    </xf>
    <xf numFmtId="0" fontId="10" fillId="4" borderId="38" xfId="1" applyNumberFormat="1" applyFont="1" applyFill="1" applyBorder="1" applyAlignment="1">
      <alignment horizontal="left" vertical="center"/>
    </xf>
    <xf numFmtId="44" fontId="10" fillId="4" borderId="38" xfId="1" applyNumberFormat="1" applyFont="1" applyFill="1" applyBorder="1" applyAlignment="1">
      <alignment horizontal="left" vertical="center"/>
    </xf>
    <xf numFmtId="9" fontId="10" fillId="4" borderId="38" xfId="1" applyNumberFormat="1" applyFont="1" applyFill="1" applyBorder="1" applyAlignment="1">
      <alignment horizontal="left" vertical="center"/>
    </xf>
    <xf numFmtId="0" fontId="10" fillId="4" borderId="38" xfId="1" applyFont="1" applyFill="1" applyBorder="1" applyAlignment="1">
      <alignment horizontal="left" vertical="center"/>
    </xf>
    <xf numFmtId="44" fontId="10" fillId="4" borderId="38" xfId="0" applyNumberFormat="1" applyFont="1" applyFill="1" applyBorder="1" applyAlignment="1">
      <alignment horizontal="left"/>
    </xf>
    <xf numFmtId="0" fontId="10" fillId="0" borderId="38" xfId="0" applyFont="1" applyBorder="1" applyAlignment="1">
      <alignment horizontal="left"/>
    </xf>
    <xf numFmtId="0" fontId="10" fillId="5" borderId="38" xfId="0" applyFont="1" applyFill="1" applyBorder="1" applyAlignment="1">
      <alignment horizontal="left"/>
    </xf>
    <xf numFmtId="0" fontId="10" fillId="0" borderId="39" xfId="0" applyFont="1" applyBorder="1" applyAlignment="1">
      <alignment horizontal="left"/>
    </xf>
    <xf numFmtId="49" fontId="10" fillId="0" borderId="0" xfId="0" applyNumberFormat="1" applyFont="1" applyAlignment="1">
      <alignment horizontal="left"/>
    </xf>
    <xf numFmtId="0" fontId="11" fillId="0" borderId="13" xfId="0" applyFont="1" applyBorder="1" applyAlignment="1">
      <alignment horizontal="left"/>
    </xf>
    <xf numFmtId="0" fontId="11" fillId="0" borderId="30" xfId="0" applyFont="1" applyBorder="1" applyAlignment="1">
      <alignment horizontal="left"/>
    </xf>
    <xf numFmtId="49" fontId="11" fillId="0" borderId="28" xfId="0" applyNumberFormat="1" applyFont="1" applyBorder="1" applyAlignment="1">
      <alignment horizontal="left"/>
    </xf>
    <xf numFmtId="0" fontId="10" fillId="0" borderId="51" xfId="0" applyFont="1" applyBorder="1" applyAlignment="1">
      <alignment horizontal="left"/>
    </xf>
    <xf numFmtId="0" fontId="13" fillId="0" borderId="43" xfId="4" applyFont="1" applyBorder="1" applyAlignment="1">
      <alignment horizontal="left"/>
    </xf>
    <xf numFmtId="0" fontId="13" fillId="0" borderId="44" xfId="4" applyFont="1" applyBorder="1" applyAlignment="1">
      <alignment horizontal="left"/>
    </xf>
    <xf numFmtId="0" fontId="10" fillId="0" borderId="45" xfId="0" applyFont="1" applyBorder="1" applyAlignment="1">
      <alignment horizontal="left"/>
    </xf>
    <xf numFmtId="0" fontId="13" fillId="0" borderId="45" xfId="4" applyFont="1" applyBorder="1" applyAlignment="1">
      <alignment horizontal="left"/>
    </xf>
    <xf numFmtId="14" fontId="10" fillId="4" borderId="34" xfId="2" applyNumberFormat="1" applyFont="1" applyFill="1" applyBorder="1" applyAlignment="1">
      <alignment horizontal="left" vertical="center"/>
    </xf>
    <xf numFmtId="0" fontId="10" fillId="4" borderId="35" xfId="2" applyNumberFormat="1" applyFont="1" applyFill="1" applyBorder="1" applyAlignment="1">
      <alignment horizontal="left" vertical="center"/>
    </xf>
    <xf numFmtId="44" fontId="10" fillId="4" borderId="35" xfId="2" applyNumberFormat="1" applyFont="1" applyFill="1" applyBorder="1" applyAlignment="1">
      <alignment horizontal="left" vertical="center"/>
    </xf>
    <xf numFmtId="9" fontId="10" fillId="4" borderId="35" xfId="2" applyNumberFormat="1" applyFont="1" applyFill="1" applyBorder="1" applyAlignment="1">
      <alignment horizontal="left" vertical="center"/>
    </xf>
    <xf numFmtId="44" fontId="10" fillId="4" borderId="35" xfId="1" applyNumberFormat="1" applyFont="1" applyFill="1" applyBorder="1" applyAlignment="1">
      <alignment horizontal="left" vertical="center"/>
    </xf>
    <xf numFmtId="0" fontId="10" fillId="4" borderId="40" xfId="2" applyFont="1" applyFill="1" applyBorder="1" applyAlignment="1">
      <alignment horizontal="left" vertical="center"/>
    </xf>
    <xf numFmtId="44" fontId="10" fillId="4" borderId="36" xfId="2" applyNumberFormat="1" applyFont="1" applyFill="1" applyBorder="1" applyAlignment="1">
      <alignment horizontal="left" vertical="center"/>
    </xf>
    <xf numFmtId="44" fontId="10" fillId="4" borderId="36" xfId="0" applyNumberFormat="1" applyFont="1" applyFill="1" applyBorder="1" applyAlignment="1">
      <alignment horizontal="left"/>
    </xf>
    <xf numFmtId="0" fontId="10" fillId="0" borderId="12" xfId="0" applyFont="1" applyBorder="1" applyAlignment="1">
      <alignment horizontal="left"/>
    </xf>
    <xf numFmtId="0" fontId="10" fillId="5" borderId="12" xfId="0" applyFont="1" applyFill="1" applyBorder="1" applyAlignment="1">
      <alignment horizontal="left"/>
    </xf>
    <xf numFmtId="0" fontId="10" fillId="0" borderId="21" xfId="0" applyFont="1" applyBorder="1" applyAlignment="1">
      <alignment horizontal="left"/>
    </xf>
    <xf numFmtId="0" fontId="10" fillId="7" borderId="43" xfId="0" applyFont="1" applyFill="1" applyBorder="1" applyAlignment="1">
      <alignment horizontal="center"/>
    </xf>
    <xf numFmtId="0" fontId="10" fillId="7" borderId="44" xfId="0" applyFont="1" applyFill="1" applyBorder="1" applyAlignment="1">
      <alignment horizontal="center"/>
    </xf>
    <xf numFmtId="0" fontId="10" fillId="7" borderId="45" xfId="0" applyFont="1" applyFill="1" applyBorder="1" applyAlignment="1">
      <alignment horizontal="center"/>
    </xf>
    <xf numFmtId="0" fontId="0" fillId="10" borderId="0" xfId="0" applyFill="1" applyAlignment="1">
      <alignment horizontal="center"/>
    </xf>
    <xf numFmtId="0" fontId="11" fillId="13" borderId="37" xfId="0" applyFont="1" applyFill="1" applyBorder="1" applyAlignment="1">
      <alignment horizontal="left"/>
    </xf>
    <xf numFmtId="0" fontId="11" fillId="13" borderId="39" xfId="1" applyNumberFormat="1" applyFont="1" applyFill="1" applyBorder="1" applyAlignment="1">
      <alignment horizontal="left" vertical="center"/>
    </xf>
    <xf numFmtId="44" fontId="11" fillId="13" borderId="18" xfId="1" applyNumberFormat="1" applyFont="1" applyFill="1" applyBorder="1" applyAlignment="1">
      <alignment horizontal="left" vertical="center"/>
    </xf>
    <xf numFmtId="0" fontId="11" fillId="0" borderId="18" xfId="0" applyFont="1" applyBorder="1" applyAlignment="1">
      <alignment horizontal="left"/>
    </xf>
    <xf numFmtId="49" fontId="11" fillId="13" borderId="18" xfId="0" applyNumberFormat="1" applyFont="1" applyFill="1" applyBorder="1" applyAlignment="1">
      <alignment horizontal="left"/>
    </xf>
    <xf numFmtId="14" fontId="0" fillId="8" borderId="53" xfId="0" applyNumberFormat="1" applyFill="1" applyBorder="1" applyAlignment="1">
      <alignment horizontal="right"/>
    </xf>
    <xf numFmtId="0" fontId="0" fillId="8" borderId="35" xfId="0" applyFill="1" applyBorder="1" applyAlignment="1">
      <alignment horizontal="center"/>
    </xf>
    <xf numFmtId="8" fontId="1" fillId="8" borderId="54" xfId="2" applyNumberFormat="1" applyFill="1" applyBorder="1" applyAlignment="1">
      <alignment horizontal="right" vertical="center"/>
    </xf>
    <xf numFmtId="9" fontId="1" fillId="8" borderId="35" xfId="1" applyNumberFormat="1" applyFill="1" applyBorder="1" applyAlignment="1">
      <alignment horizontal="center" vertical="center"/>
    </xf>
    <xf numFmtId="44" fontId="1" fillId="8" borderId="35" xfId="1" applyNumberFormat="1" applyFill="1" applyBorder="1" applyAlignment="1">
      <alignment horizontal="right" vertical="center"/>
    </xf>
    <xf numFmtId="0" fontId="0" fillId="8" borderId="23" xfId="0" applyFill="1" applyBorder="1" applyAlignment="1">
      <alignment horizontal="center"/>
    </xf>
    <xf numFmtId="44" fontId="1" fillId="8" borderId="35" xfId="2" applyNumberFormat="1" applyFill="1" applyBorder="1" applyAlignment="1">
      <alignment horizontal="right" vertical="center"/>
    </xf>
    <xf numFmtId="44" fontId="0" fillId="8" borderId="36" xfId="0" applyNumberFormat="1" applyFill="1" applyBorder="1"/>
    <xf numFmtId="0" fontId="0" fillId="8" borderId="12" xfId="0" applyFill="1" applyBorder="1"/>
    <xf numFmtId="0" fontId="0" fillId="8" borderId="21" xfId="0" applyFill="1" applyBorder="1"/>
    <xf numFmtId="0" fontId="10" fillId="0" borderId="17" xfId="0" applyFont="1" applyBorder="1" applyAlignment="1">
      <alignment horizontal="left"/>
    </xf>
    <xf numFmtId="0" fontId="10" fillId="10" borderId="51" xfId="0" applyFont="1" applyFill="1" applyBorder="1" applyAlignment="1">
      <alignment horizontal="left"/>
    </xf>
    <xf numFmtId="0" fontId="10" fillId="9" borderId="45" xfId="0" applyFont="1" applyFill="1" applyBorder="1" applyAlignment="1">
      <alignment horizontal="left" vertical="center"/>
    </xf>
    <xf numFmtId="0" fontId="10" fillId="0" borderId="14" xfId="0" applyFont="1" applyBorder="1" applyAlignment="1">
      <alignment horizontal="left" vertical="center"/>
    </xf>
    <xf numFmtId="0" fontId="13" fillId="0" borderId="51" xfId="4" applyFont="1" applyBorder="1" applyAlignment="1">
      <alignment horizontal="left"/>
    </xf>
    <xf numFmtId="14" fontId="1" fillId="4" borderId="55" xfId="2" applyNumberFormat="1" applyFill="1" applyBorder="1" applyAlignment="1">
      <alignment horizontal="right" vertical="center"/>
    </xf>
    <xf numFmtId="0" fontId="0" fillId="4" borderId="38" xfId="0" applyFill="1" applyBorder="1" applyAlignment="1">
      <alignment horizontal="center"/>
    </xf>
    <xf numFmtId="44" fontId="1" fillId="4" borderId="52" xfId="2" applyNumberFormat="1" applyFill="1" applyBorder="1" applyAlignment="1">
      <alignment horizontal="right" vertical="center"/>
    </xf>
    <xf numFmtId="9" fontId="1" fillId="4" borderId="38" xfId="2" applyNumberFormat="1" applyFill="1" applyBorder="1" applyAlignment="1">
      <alignment horizontal="center" vertical="center"/>
    </xf>
    <xf numFmtId="44" fontId="1" fillId="4" borderId="38" xfId="2" applyNumberFormat="1" applyFill="1" applyBorder="1" applyAlignment="1">
      <alignment horizontal="right" vertical="center"/>
    </xf>
    <xf numFmtId="44" fontId="0" fillId="4" borderId="39" xfId="0" applyNumberFormat="1" applyFill="1" applyBorder="1"/>
    <xf numFmtId="0" fontId="0" fillId="4" borderId="35" xfId="0" applyFill="1" applyBorder="1" applyAlignment="1">
      <alignment horizontal="center"/>
    </xf>
    <xf numFmtId="164" fontId="1" fillId="4" borderId="35" xfId="1" applyNumberFormat="1" applyFill="1" applyBorder="1" applyAlignment="1">
      <alignment horizontal="right" vertical="center"/>
    </xf>
    <xf numFmtId="9" fontId="1" fillId="4" borderId="35" xfId="1" applyNumberFormat="1" applyFill="1" applyBorder="1" applyAlignment="1">
      <alignment horizontal="center" vertical="center"/>
    </xf>
    <xf numFmtId="0" fontId="1" fillId="4" borderId="35" xfId="1" applyFill="1" applyBorder="1" applyAlignment="1">
      <alignment horizontal="center" vertical="center"/>
    </xf>
    <xf numFmtId="44" fontId="0" fillId="4" borderId="35" xfId="0" applyNumberFormat="1" applyFill="1" applyBorder="1"/>
    <xf numFmtId="0" fontId="10" fillId="9" borderId="51" xfId="0" applyFont="1" applyFill="1" applyBorder="1" applyAlignment="1">
      <alignment horizontal="left" vertical="center"/>
    </xf>
    <xf numFmtId="0" fontId="10" fillId="9" borderId="44" xfId="0" applyFont="1" applyFill="1" applyBorder="1" applyAlignment="1">
      <alignment horizontal="left" vertical="center"/>
    </xf>
    <xf numFmtId="0" fontId="0" fillId="10" borderId="44" xfId="0" applyFill="1" applyBorder="1" applyAlignment="1">
      <alignment horizontal="center"/>
    </xf>
    <xf numFmtId="0" fontId="0" fillId="10" borderId="45" xfId="0" applyFill="1" applyBorder="1" applyAlignment="1">
      <alignment horizontal="center"/>
    </xf>
    <xf numFmtId="44" fontId="0" fillId="0" borderId="17" xfId="0" applyNumberFormat="1" applyBorder="1"/>
    <xf numFmtId="44" fontId="0" fillId="0" borderId="4" xfId="0" applyNumberFormat="1" applyBorder="1"/>
    <xf numFmtId="44" fontId="0" fillId="0" borderId="32" xfId="0" applyNumberFormat="1" applyBorder="1"/>
    <xf numFmtId="0" fontId="0" fillId="7" borderId="14" xfId="0" applyFill="1" applyBorder="1"/>
    <xf numFmtId="0" fontId="0" fillId="7" borderId="17" xfId="0" applyFill="1" applyBorder="1" applyAlignment="1">
      <alignment horizontal="center"/>
    </xf>
    <xf numFmtId="0" fontId="0" fillId="7" borderId="1" xfId="0" applyFill="1" applyBorder="1"/>
    <xf numFmtId="0" fontId="0" fillId="7" borderId="4" xfId="0" applyFill="1" applyBorder="1" applyAlignment="1">
      <alignment horizontal="center"/>
    </xf>
    <xf numFmtId="0" fontId="0" fillId="7" borderId="10" xfId="0" applyFill="1" applyBorder="1"/>
    <xf numFmtId="0" fontId="0" fillId="7" borderId="32" xfId="0" applyFill="1" applyBorder="1" applyAlignment="1">
      <alignment horizontal="center"/>
    </xf>
    <xf numFmtId="164" fontId="10" fillId="7" borderId="46" xfId="1" applyNumberFormat="1" applyFont="1" applyFill="1" applyBorder="1" applyAlignment="1">
      <alignment horizontal="center" vertical="center"/>
    </xf>
    <xf numFmtId="0" fontId="10" fillId="7" borderId="51" xfId="0" applyFont="1" applyFill="1" applyBorder="1" applyAlignment="1">
      <alignment horizontal="center"/>
    </xf>
    <xf numFmtId="8" fontId="10" fillId="7" borderId="48" xfId="0" applyNumberFormat="1" applyFont="1" applyFill="1" applyBorder="1" applyAlignment="1">
      <alignment horizontal="center"/>
    </xf>
    <xf numFmtId="164" fontId="10" fillId="7" borderId="9" xfId="1" applyNumberFormat="1" applyFont="1" applyFill="1" applyBorder="1" applyAlignment="1">
      <alignment horizontal="center" vertical="center"/>
    </xf>
    <xf numFmtId="8" fontId="10" fillId="7" borderId="49" xfId="0" applyNumberFormat="1" applyFont="1" applyFill="1" applyBorder="1" applyAlignment="1">
      <alignment horizontal="center"/>
    </xf>
    <xf numFmtId="164" fontId="10" fillId="7" borderId="47" xfId="1" applyNumberFormat="1" applyFont="1" applyFill="1" applyBorder="1" applyAlignment="1">
      <alignment horizontal="center" vertical="center"/>
    </xf>
    <xf numFmtId="8" fontId="10" fillId="7" borderId="50" xfId="0" applyNumberFormat="1" applyFont="1" applyFill="1" applyBorder="1" applyAlignment="1">
      <alignment horizontal="center"/>
    </xf>
    <xf numFmtId="164" fontId="10" fillId="7" borderId="51" xfId="5" applyNumberFormat="1" applyFont="1" applyFill="1" applyBorder="1" applyAlignment="1">
      <alignment horizontal="center"/>
    </xf>
    <xf numFmtId="8" fontId="10" fillId="7" borderId="51" xfId="0" applyNumberFormat="1" applyFont="1" applyFill="1" applyBorder="1" applyAlignment="1">
      <alignment horizontal="center"/>
    </xf>
    <xf numFmtId="164" fontId="10" fillId="7" borderId="45" xfId="5" applyNumberFormat="1" applyFont="1" applyFill="1" applyBorder="1" applyAlignment="1">
      <alignment horizontal="center"/>
    </xf>
    <xf numFmtId="8" fontId="10" fillId="7" borderId="45" xfId="0" applyNumberFormat="1" applyFont="1" applyFill="1" applyBorder="1" applyAlignment="1">
      <alignment horizontal="center"/>
    </xf>
    <xf numFmtId="0" fontId="0" fillId="7" borderId="51" xfId="0" applyFill="1" applyBorder="1" applyAlignment="1">
      <alignment horizontal="center"/>
    </xf>
    <xf numFmtId="164" fontId="1" fillId="7" borderId="51" xfId="5" applyNumberFormat="1" applyFill="1" applyBorder="1" applyAlignment="1">
      <alignment horizontal="center" vertical="center"/>
    </xf>
    <xf numFmtId="164" fontId="0" fillId="7" borderId="51" xfId="0" applyNumberFormat="1" applyFill="1" applyBorder="1" applyAlignment="1">
      <alignment horizontal="center"/>
    </xf>
    <xf numFmtId="8" fontId="1" fillId="7" borderId="51" xfId="1" applyNumberFormat="1" applyFill="1" applyBorder="1" applyAlignment="1">
      <alignment horizontal="center" vertical="center"/>
    </xf>
    <xf numFmtId="0" fontId="0" fillId="7" borderId="44" xfId="0" applyFill="1" applyBorder="1" applyAlignment="1">
      <alignment horizontal="center"/>
    </xf>
    <xf numFmtId="164" fontId="1" fillId="7" borderId="44" xfId="5" applyNumberFormat="1" applyFill="1" applyBorder="1" applyAlignment="1">
      <alignment horizontal="center" vertical="center"/>
    </xf>
    <xf numFmtId="164" fontId="1" fillId="7" borderId="44" xfId="2" applyNumberFormat="1" applyFill="1" applyBorder="1" applyAlignment="1">
      <alignment horizontal="center" vertical="center"/>
    </xf>
    <xf numFmtId="8" fontId="1" fillId="7" borderId="44" xfId="1" applyNumberFormat="1" applyFill="1" applyBorder="1" applyAlignment="1">
      <alignment horizontal="center" vertical="center"/>
    </xf>
    <xf numFmtId="0" fontId="0" fillId="7" borderId="45" xfId="0" applyFill="1" applyBorder="1" applyAlignment="1">
      <alignment horizontal="center"/>
    </xf>
    <xf numFmtId="164" fontId="1" fillId="7" borderId="45" xfId="2" applyNumberFormat="1" applyFill="1" applyBorder="1" applyAlignment="1">
      <alignment horizontal="center" vertical="center"/>
    </xf>
    <xf numFmtId="8" fontId="1" fillId="7" borderId="45" xfId="1" applyNumberFormat="1" applyFill="1" applyBorder="1" applyAlignment="1">
      <alignment horizontal="center" vertical="center"/>
    </xf>
    <xf numFmtId="14" fontId="1" fillId="4" borderId="57" xfId="2" applyNumberFormat="1" applyFill="1" applyBorder="1" applyAlignment="1">
      <alignment horizontal="right" vertical="center"/>
    </xf>
    <xf numFmtId="0" fontId="0" fillId="4" borderId="29" xfId="0" applyFill="1" applyBorder="1" applyAlignment="1">
      <alignment horizontal="center"/>
    </xf>
    <xf numFmtId="164" fontId="1" fillId="4" borderId="29" xfId="1" applyNumberFormat="1" applyFill="1" applyBorder="1" applyAlignment="1">
      <alignment horizontal="right" vertical="center"/>
    </xf>
    <xf numFmtId="9" fontId="1" fillId="4" borderId="29" xfId="1" applyNumberFormat="1" applyFill="1" applyBorder="1" applyAlignment="1">
      <alignment horizontal="center" vertical="center"/>
    </xf>
    <xf numFmtId="44" fontId="1" fillId="4" borderId="29" xfId="1" applyNumberFormat="1" applyFill="1" applyBorder="1" applyAlignment="1">
      <alignment horizontal="right" vertical="center"/>
    </xf>
    <xf numFmtId="0" fontId="1" fillId="4" borderId="29" xfId="1" applyFill="1" applyBorder="1" applyAlignment="1">
      <alignment horizontal="center" vertical="center"/>
    </xf>
    <xf numFmtId="44" fontId="0" fillId="4" borderId="29" xfId="0" applyNumberFormat="1" applyFill="1" applyBorder="1"/>
    <xf numFmtId="14" fontId="1" fillId="4" borderId="34" xfId="1" applyNumberFormat="1" applyFill="1" applyBorder="1" applyAlignment="1">
      <alignment horizontal="right" vertical="center" wrapText="1"/>
    </xf>
    <xf numFmtId="44" fontId="1" fillId="4" borderId="7" xfId="1" applyNumberFormat="1" applyFill="1" applyBorder="1" applyAlignment="1">
      <alignment horizontal="right" vertical="center"/>
    </xf>
    <xf numFmtId="0" fontId="10" fillId="0" borderId="17" xfId="0" applyFont="1" applyBorder="1"/>
    <xf numFmtId="0" fontId="10" fillId="0" borderId="4" xfId="0" applyFont="1" applyBorder="1"/>
    <xf numFmtId="0" fontId="10" fillId="0" borderId="32" xfId="0" applyFont="1" applyBorder="1"/>
    <xf numFmtId="164" fontId="10" fillId="7" borderId="51" xfId="2" applyNumberFormat="1" applyFont="1" applyFill="1" applyBorder="1" applyAlignment="1">
      <alignment horizontal="center" vertical="center"/>
    </xf>
    <xf numFmtId="164" fontId="10" fillId="7" borderId="44" xfId="2" applyNumberFormat="1" applyFont="1" applyFill="1" applyBorder="1" applyAlignment="1">
      <alignment horizontal="center" vertical="center"/>
    </xf>
    <xf numFmtId="0" fontId="10" fillId="7" borderId="44" xfId="0" applyFont="1" applyFill="1" applyBorder="1"/>
    <xf numFmtId="164" fontId="10" fillId="7" borderId="45" xfId="2" applyNumberFormat="1" applyFont="1" applyFill="1" applyBorder="1" applyAlignment="1">
      <alignment horizontal="center" vertical="center"/>
    </xf>
    <xf numFmtId="0" fontId="10" fillId="0" borderId="51" xfId="0" applyFont="1" applyBorder="1"/>
    <xf numFmtId="0" fontId="10" fillId="0" borderId="44" xfId="0" applyFont="1" applyBorder="1"/>
    <xf numFmtId="0" fontId="10" fillId="0" borderId="45" xfId="0" applyFont="1" applyBorder="1"/>
    <xf numFmtId="0" fontId="13" fillId="0" borderId="51" xfId="4" applyFont="1" applyBorder="1"/>
    <xf numFmtId="0" fontId="13" fillId="0" borderId="44" xfId="4" applyFont="1" applyBorder="1"/>
    <xf numFmtId="0" fontId="10" fillId="7" borderId="56" xfId="0" applyFont="1" applyFill="1" applyBorder="1" applyAlignment="1">
      <alignment horizontal="center"/>
    </xf>
    <xf numFmtId="0" fontId="10" fillId="7" borderId="49" xfId="0" applyFont="1" applyFill="1" applyBorder="1" applyAlignment="1">
      <alignment horizontal="center"/>
    </xf>
    <xf numFmtId="0" fontId="10" fillId="7" borderId="50" xfId="0" applyFont="1" applyFill="1" applyBorder="1" applyAlignment="1">
      <alignment horizontal="center"/>
    </xf>
    <xf numFmtId="0" fontId="10" fillId="10" borderId="44" xfId="0" applyFont="1" applyFill="1" applyBorder="1"/>
    <xf numFmtId="0" fontId="10" fillId="7" borderId="14" xfId="0" applyFont="1" applyFill="1" applyBorder="1"/>
    <xf numFmtId="0" fontId="10" fillId="7" borderId="17" xfId="0" applyFont="1" applyFill="1" applyBorder="1"/>
    <xf numFmtId="0" fontId="10" fillId="7" borderId="51" xfId="0" applyFont="1" applyFill="1" applyBorder="1"/>
    <xf numFmtId="0" fontId="10" fillId="7" borderId="1" xfId="0" applyFont="1" applyFill="1" applyBorder="1"/>
    <xf numFmtId="0" fontId="10" fillId="7" borderId="4" xfId="0" applyFont="1" applyFill="1" applyBorder="1"/>
    <xf numFmtId="0" fontId="10" fillId="7" borderId="10" xfId="0" applyFont="1" applyFill="1" applyBorder="1"/>
    <xf numFmtId="0" fontId="10" fillId="7" borderId="32" xfId="0" applyFont="1" applyFill="1" applyBorder="1"/>
    <xf numFmtId="0" fontId="10" fillId="7" borderId="45" xfId="0" applyFont="1" applyFill="1" applyBorder="1"/>
    <xf numFmtId="14" fontId="1" fillId="4" borderId="34" xfId="1" applyNumberFormat="1" applyFill="1" applyBorder="1" applyAlignment="1">
      <alignment horizontal="right" vertical="center"/>
    </xf>
    <xf numFmtId="0" fontId="10" fillId="10" borderId="44" xfId="0" applyFont="1" applyFill="1" applyBorder="1" applyAlignment="1">
      <alignment horizontal="left" vertical="center"/>
    </xf>
    <xf numFmtId="0" fontId="10" fillId="10" borderId="45" xfId="0" applyFont="1" applyFill="1" applyBorder="1" applyAlignment="1">
      <alignment horizontal="left" vertical="center"/>
    </xf>
    <xf numFmtId="0" fontId="11" fillId="7" borderId="0" xfId="1" applyNumberFormat="1" applyFont="1" applyFill="1" applyBorder="1" applyAlignment="1">
      <alignment horizontal="left" vertical="center"/>
    </xf>
    <xf numFmtId="0" fontId="11" fillId="0" borderId="0" xfId="0" applyFont="1" applyAlignment="1">
      <alignment horizontal="left"/>
    </xf>
    <xf numFmtId="44" fontId="11" fillId="0" borderId="0" xfId="0" applyNumberFormat="1" applyFont="1" applyAlignment="1">
      <alignment horizontal="left"/>
    </xf>
    <xf numFmtId="49" fontId="11" fillId="0" borderId="0" xfId="0" applyNumberFormat="1" applyFont="1" applyAlignment="1">
      <alignment horizontal="left"/>
    </xf>
    <xf numFmtId="0" fontId="0" fillId="0" borderId="2" xfId="0" applyBorder="1"/>
    <xf numFmtId="44" fontId="11" fillId="0" borderId="2" xfId="0" applyNumberFormat="1" applyFont="1" applyBorder="1" applyAlignment="1">
      <alignment horizontal="left"/>
    </xf>
    <xf numFmtId="44" fontId="11" fillId="0" borderId="15" xfId="0" applyNumberFormat="1" applyFont="1" applyBorder="1" applyAlignment="1">
      <alignment horizontal="left"/>
    </xf>
    <xf numFmtId="44" fontId="11" fillId="0" borderId="11" xfId="0" applyNumberFormat="1" applyFont="1" applyBorder="1" applyAlignment="1">
      <alignment horizontal="left"/>
    </xf>
    <xf numFmtId="44" fontId="11" fillId="13" borderId="19" xfId="1" applyNumberFormat="1" applyFont="1" applyFill="1" applyBorder="1" applyAlignment="1">
      <alignment horizontal="left" vertical="center"/>
    </xf>
    <xf numFmtId="0" fontId="10" fillId="7" borderId="51" xfId="1" applyNumberFormat="1" applyFont="1" applyFill="1" applyBorder="1" applyAlignment="1">
      <alignment horizontal="center" vertical="center"/>
    </xf>
    <xf numFmtId="0" fontId="10" fillId="7" borderId="44" xfId="1" applyNumberFormat="1" applyFont="1" applyFill="1" applyBorder="1" applyAlignment="1">
      <alignment horizontal="center" vertical="center"/>
    </xf>
    <xf numFmtId="9" fontId="11" fillId="13" borderId="22" xfId="1" applyNumberFormat="1" applyFont="1" applyFill="1" applyBorder="1" applyAlignment="1">
      <alignment horizontal="left" vertical="center"/>
    </xf>
    <xf numFmtId="44" fontId="11" fillId="13" borderId="22" xfId="1" applyNumberFormat="1" applyFont="1" applyFill="1" applyBorder="1" applyAlignment="1">
      <alignment horizontal="left" vertical="center"/>
    </xf>
    <xf numFmtId="44" fontId="11" fillId="13" borderId="52" xfId="1" applyNumberFormat="1" applyFont="1" applyFill="1" applyBorder="1" applyAlignment="1">
      <alignment horizontal="left" vertical="center"/>
    </xf>
    <xf numFmtId="44" fontId="11" fillId="13" borderId="61" xfId="0" applyNumberFormat="1" applyFont="1" applyFill="1" applyBorder="1" applyAlignment="1">
      <alignment horizontal="left"/>
    </xf>
    <xf numFmtId="0" fontId="10" fillId="7" borderId="45" xfId="1" applyNumberFormat="1" applyFont="1" applyFill="1" applyBorder="1" applyAlignment="1">
      <alignment horizontal="center" vertical="center"/>
    </xf>
    <xf numFmtId="164" fontId="10" fillId="7" borderId="58" xfId="1" applyNumberFormat="1" applyFont="1" applyFill="1" applyBorder="1" applyAlignment="1">
      <alignment horizontal="center" vertical="center"/>
    </xf>
    <xf numFmtId="164" fontId="10" fillId="7" borderId="59" xfId="1" applyNumberFormat="1" applyFont="1" applyFill="1" applyBorder="1" applyAlignment="1">
      <alignment horizontal="center" vertical="center"/>
    </xf>
    <xf numFmtId="164" fontId="10" fillId="7" borderId="60" xfId="1" applyNumberFormat="1" applyFont="1" applyFill="1" applyBorder="1" applyAlignment="1">
      <alignment horizontal="center" vertical="center"/>
    </xf>
    <xf numFmtId="44" fontId="10" fillId="0" borderId="2" xfId="1" applyNumberFormat="1" applyFont="1" applyFill="1" applyBorder="1" applyAlignment="1">
      <alignment horizontal="left" vertical="center"/>
    </xf>
    <xf numFmtId="44" fontId="10" fillId="0" borderId="11" xfId="1" applyNumberFormat="1" applyFont="1" applyFill="1" applyBorder="1" applyAlignment="1">
      <alignment horizontal="left" vertical="center"/>
    </xf>
    <xf numFmtId="44" fontId="10" fillId="10" borderId="51" xfId="1" applyNumberFormat="1" applyFont="1" applyFill="1" applyBorder="1" applyAlignment="1">
      <alignment horizontal="left" vertical="center"/>
    </xf>
    <xf numFmtId="44" fontId="10" fillId="10" borderId="63" xfId="1" applyNumberFormat="1" applyFont="1" applyFill="1" applyBorder="1" applyAlignment="1">
      <alignment horizontal="left" vertical="center"/>
    </xf>
    <xf numFmtId="44" fontId="10" fillId="10" borderId="9" xfId="1" applyNumberFormat="1" applyFont="1" applyFill="1" applyBorder="1" applyAlignment="1">
      <alignment horizontal="left" vertical="center"/>
    </xf>
    <xf numFmtId="44" fontId="10" fillId="10" borderId="47" xfId="1" applyNumberFormat="1" applyFont="1" applyFill="1" applyBorder="1" applyAlignment="1">
      <alignment horizontal="left" vertical="center"/>
    </xf>
    <xf numFmtId="0" fontId="13" fillId="0" borderId="56" xfId="4" applyFont="1" applyBorder="1"/>
    <xf numFmtId="0" fontId="13" fillId="0" borderId="49" xfId="4" applyFont="1" applyBorder="1"/>
    <xf numFmtId="0" fontId="13" fillId="0" borderId="50" xfId="4" applyFont="1" applyBorder="1"/>
    <xf numFmtId="44" fontId="11" fillId="0" borderId="17" xfId="0" applyNumberFormat="1" applyFont="1" applyBorder="1" applyAlignment="1">
      <alignment horizontal="left"/>
    </xf>
    <xf numFmtId="44" fontId="11" fillId="0" borderId="4" xfId="0" applyNumberFormat="1" applyFont="1" applyBorder="1" applyAlignment="1">
      <alignment horizontal="left"/>
    </xf>
    <xf numFmtId="44" fontId="11" fillId="0" borderId="32" xfId="0" applyNumberFormat="1" applyFont="1" applyBorder="1" applyAlignment="1">
      <alignment horizontal="left"/>
    </xf>
    <xf numFmtId="0" fontId="0" fillId="7" borderId="17" xfId="0" applyFill="1" applyBorder="1"/>
    <xf numFmtId="8" fontId="0" fillId="7" borderId="51" xfId="0" applyNumberFormat="1" applyFill="1" applyBorder="1"/>
    <xf numFmtId="0" fontId="0" fillId="7" borderId="4" xfId="0" applyFill="1" applyBorder="1"/>
    <xf numFmtId="8" fontId="0" fillId="7" borderId="44" xfId="0" applyNumberFormat="1" applyFill="1" applyBorder="1"/>
    <xf numFmtId="0" fontId="0" fillId="7" borderId="32" xfId="0" applyFill="1" applyBorder="1"/>
    <xf numFmtId="8" fontId="0" fillId="7" borderId="45" xfId="0" applyNumberFormat="1" applyFill="1" applyBorder="1"/>
    <xf numFmtId="0" fontId="11" fillId="7" borderId="17" xfId="1" applyNumberFormat="1" applyFont="1" applyFill="1" applyBorder="1" applyAlignment="1">
      <alignment horizontal="left" vertical="center"/>
    </xf>
    <xf numFmtId="44" fontId="10" fillId="7" borderId="51" xfId="0" applyNumberFormat="1" applyFont="1" applyFill="1" applyBorder="1" applyAlignment="1">
      <alignment horizontal="left"/>
    </xf>
    <xf numFmtId="44" fontId="10" fillId="7" borderId="63" xfId="1" applyNumberFormat="1" applyFont="1" applyFill="1" applyBorder="1" applyAlignment="1">
      <alignment horizontal="left" vertical="center"/>
    </xf>
    <xf numFmtId="0" fontId="11" fillId="7" borderId="4" xfId="1" applyNumberFormat="1" applyFont="1" applyFill="1" applyBorder="1" applyAlignment="1">
      <alignment horizontal="left" vertical="center"/>
    </xf>
    <xf numFmtId="44" fontId="10" fillId="7" borderId="44" xfId="0" applyNumberFormat="1" applyFont="1" applyFill="1" applyBorder="1" applyAlignment="1">
      <alignment horizontal="left"/>
    </xf>
    <xf numFmtId="44" fontId="10" fillId="7" borderId="9" xfId="1" applyNumberFormat="1" applyFont="1" applyFill="1" applyBorder="1" applyAlignment="1">
      <alignment horizontal="left" vertical="center"/>
    </xf>
    <xf numFmtId="0" fontId="11" fillId="7" borderId="32" xfId="1" applyNumberFormat="1" applyFont="1" applyFill="1" applyBorder="1" applyAlignment="1">
      <alignment horizontal="left" vertical="center"/>
    </xf>
    <xf numFmtId="44" fontId="10" fillId="7" borderId="45" xfId="0" applyNumberFormat="1" applyFont="1" applyFill="1" applyBorder="1" applyAlignment="1">
      <alignment horizontal="left"/>
    </xf>
    <xf numFmtId="44" fontId="10" fillId="7" borderId="47" xfId="1" applyNumberFormat="1" applyFont="1" applyFill="1" applyBorder="1" applyAlignment="1">
      <alignment horizontal="left" vertical="center"/>
    </xf>
    <xf numFmtId="9" fontId="11" fillId="13" borderId="31" xfId="1" applyNumberFormat="1" applyFont="1" applyFill="1" applyBorder="1" applyAlignment="1">
      <alignment horizontal="left" vertical="center"/>
    </xf>
    <xf numFmtId="44" fontId="11" fillId="13" borderId="31" xfId="1" applyNumberFormat="1" applyFont="1" applyFill="1" applyBorder="1" applyAlignment="1">
      <alignment horizontal="left" vertical="center"/>
    </xf>
    <xf numFmtId="44" fontId="11" fillId="13" borderId="30" xfId="1" applyNumberFormat="1" applyFont="1" applyFill="1" applyBorder="1" applyAlignment="1">
      <alignment horizontal="left" vertical="center"/>
    </xf>
    <xf numFmtId="44" fontId="11" fillId="13" borderId="64" xfId="0" applyNumberFormat="1" applyFont="1" applyFill="1" applyBorder="1" applyAlignment="1">
      <alignment horizontal="left"/>
    </xf>
    <xf numFmtId="0" fontId="10" fillId="7" borderId="0" xfId="0" applyFont="1" applyFill="1" applyAlignment="1">
      <alignment horizontal="left"/>
    </xf>
    <xf numFmtId="0" fontId="10" fillId="7" borderId="0" xfId="1" applyNumberFormat="1" applyFont="1" applyFill="1" applyBorder="1" applyAlignment="1">
      <alignment horizontal="left" vertical="center"/>
    </xf>
    <xf numFmtId="44" fontId="10" fillId="7" borderId="0" xfId="1" applyNumberFormat="1" applyFont="1" applyFill="1" applyBorder="1" applyAlignment="1">
      <alignment horizontal="left" vertical="center"/>
    </xf>
    <xf numFmtId="0" fontId="10" fillId="7" borderId="2" xfId="1" applyNumberFormat="1" applyFont="1" applyFill="1" applyBorder="1" applyAlignment="1">
      <alignment horizontal="left" vertical="center"/>
    </xf>
    <xf numFmtId="44" fontId="10" fillId="7" borderId="2" xfId="1" applyNumberFormat="1" applyFont="1" applyFill="1" applyBorder="1" applyAlignment="1">
      <alignment horizontal="left" vertical="center"/>
    </xf>
    <xf numFmtId="0" fontId="10" fillId="7" borderId="14" xfId="0" applyFont="1" applyFill="1" applyBorder="1" applyAlignment="1">
      <alignment horizontal="left"/>
    </xf>
    <xf numFmtId="0" fontId="10" fillId="7" borderId="15" xfId="1" applyNumberFormat="1" applyFont="1" applyFill="1" applyBorder="1" applyAlignment="1">
      <alignment horizontal="left" vertical="center"/>
    </xf>
    <xf numFmtId="44" fontId="10" fillId="7" borderId="15" xfId="1" applyNumberFormat="1" applyFont="1" applyFill="1" applyBorder="1" applyAlignment="1">
      <alignment horizontal="left" vertical="center"/>
    </xf>
    <xf numFmtId="0" fontId="10" fillId="7" borderId="11" xfId="1" applyNumberFormat="1" applyFont="1" applyFill="1" applyBorder="1" applyAlignment="1">
      <alignment horizontal="left" vertical="center"/>
    </xf>
    <xf numFmtId="44" fontId="10" fillId="7" borderId="11" xfId="1" applyNumberFormat="1" applyFont="1" applyFill="1" applyBorder="1" applyAlignment="1">
      <alignment horizontal="left" vertical="center"/>
    </xf>
    <xf numFmtId="0" fontId="0" fillId="0" borderId="11" xfId="0" applyBorder="1"/>
    <xf numFmtId="0" fontId="10" fillId="7" borderId="17" xfId="1" applyNumberFormat="1" applyFont="1" applyFill="1" applyBorder="1" applyAlignment="1">
      <alignment horizontal="left" vertical="center"/>
    </xf>
    <xf numFmtId="0" fontId="10" fillId="7" borderId="4" xfId="1" applyNumberFormat="1" applyFont="1" applyFill="1" applyBorder="1" applyAlignment="1">
      <alignment horizontal="left" vertical="center"/>
    </xf>
    <xf numFmtId="0" fontId="10" fillId="7" borderId="51" xfId="1" applyNumberFormat="1" applyFont="1" applyFill="1" applyBorder="1" applyAlignment="1">
      <alignment horizontal="left" vertical="center"/>
    </xf>
    <xf numFmtId="0" fontId="10" fillId="7" borderId="44" xfId="1" applyNumberFormat="1" applyFont="1" applyFill="1" applyBorder="1" applyAlignment="1">
      <alignment horizontal="left" vertical="center"/>
    </xf>
    <xf numFmtId="0" fontId="10" fillId="7" borderId="45" xfId="1" applyNumberFormat="1" applyFont="1" applyFill="1" applyBorder="1" applyAlignment="1">
      <alignment horizontal="left" vertical="center"/>
    </xf>
    <xf numFmtId="44" fontId="10" fillId="7" borderId="51" xfId="1" applyNumberFormat="1" applyFont="1" applyFill="1" applyBorder="1" applyAlignment="1">
      <alignment horizontal="left" vertical="center"/>
    </xf>
    <xf numFmtId="44" fontId="10" fillId="7" borderId="44" xfId="1" applyNumberFormat="1" applyFont="1" applyFill="1" applyBorder="1" applyAlignment="1">
      <alignment horizontal="left" vertical="center"/>
    </xf>
    <xf numFmtId="44" fontId="0" fillId="7" borderId="45" xfId="0" applyNumberFormat="1" applyFill="1" applyBorder="1"/>
    <xf numFmtId="44" fontId="10" fillId="7" borderId="51" xfId="0" applyNumberFormat="1" applyFont="1" applyFill="1" applyBorder="1" applyAlignment="1">
      <alignment horizontal="right"/>
    </xf>
    <xf numFmtId="44" fontId="10" fillId="7" borderId="44" xfId="0" applyNumberFormat="1" applyFont="1" applyFill="1" applyBorder="1" applyAlignment="1">
      <alignment horizontal="right"/>
    </xf>
    <xf numFmtId="44" fontId="10" fillId="7" borderId="45" xfId="0" applyNumberFormat="1" applyFont="1" applyFill="1" applyBorder="1" applyAlignment="1">
      <alignment horizontal="right"/>
    </xf>
    <xf numFmtId="44" fontId="10" fillId="7" borderId="45" xfId="1" applyNumberFormat="1" applyFont="1" applyFill="1" applyBorder="1" applyAlignment="1">
      <alignment horizontal="left" vertical="center"/>
    </xf>
    <xf numFmtId="0" fontId="11" fillId="0" borderId="52" xfId="0" applyFont="1" applyBorder="1" applyAlignment="1">
      <alignment horizontal="left"/>
    </xf>
    <xf numFmtId="44" fontId="10" fillId="13" borderId="17" xfId="0" applyNumberFormat="1" applyFont="1" applyFill="1" applyBorder="1" applyAlignment="1">
      <alignment horizontal="left"/>
    </xf>
    <xf numFmtId="44" fontId="10" fillId="13" borderId="4" xfId="0" applyNumberFormat="1" applyFont="1" applyFill="1" applyBorder="1" applyAlignment="1">
      <alignment horizontal="left"/>
    </xf>
    <xf numFmtId="44" fontId="10" fillId="13" borderId="32" xfId="0" applyNumberFormat="1" applyFont="1" applyFill="1" applyBorder="1" applyAlignment="1">
      <alignment horizontal="left"/>
    </xf>
    <xf numFmtId="49" fontId="10" fillId="13" borderId="51" xfId="0" applyNumberFormat="1" applyFont="1" applyFill="1" applyBorder="1" applyAlignment="1">
      <alignment horizontal="left"/>
    </xf>
    <xf numFmtId="44" fontId="10" fillId="7" borderId="49" xfId="1" applyNumberFormat="1" applyFont="1" applyFill="1" applyBorder="1" applyAlignment="1">
      <alignment horizontal="left" vertical="center"/>
    </xf>
    <xf numFmtId="0" fontId="10" fillId="7" borderId="16" xfId="1" applyNumberFormat="1" applyFont="1" applyFill="1" applyBorder="1" applyAlignment="1">
      <alignment horizontal="left" vertical="center"/>
    </xf>
    <xf numFmtId="0" fontId="10" fillId="7" borderId="3" xfId="1" applyNumberFormat="1" applyFont="1" applyFill="1" applyBorder="1" applyAlignment="1">
      <alignment horizontal="left" vertical="center"/>
    </xf>
    <xf numFmtId="0" fontId="10" fillId="7" borderId="62" xfId="1" applyNumberFormat="1" applyFont="1" applyFill="1" applyBorder="1" applyAlignment="1">
      <alignment horizontal="left" vertical="center"/>
    </xf>
    <xf numFmtId="44" fontId="10" fillId="10" borderId="0" xfId="1" applyNumberFormat="1" applyFont="1" applyFill="1" applyBorder="1" applyAlignment="1">
      <alignment horizontal="left" vertical="center"/>
    </xf>
    <xf numFmtId="0" fontId="9" fillId="0" borderId="10" xfId="4" applyBorder="1" applyAlignment="1">
      <alignment horizontal="left" vertical="center"/>
    </xf>
    <xf numFmtId="14" fontId="0" fillId="4" borderId="37" xfId="0" applyNumberFormat="1" applyFill="1" applyBorder="1" applyAlignment="1">
      <alignment horizontal="right"/>
    </xf>
    <xf numFmtId="44" fontId="11" fillId="13" borderId="25" xfId="1" applyNumberFormat="1" applyFont="1" applyFill="1" applyBorder="1" applyAlignment="1">
      <alignment horizontal="left" vertical="center"/>
    </xf>
    <xf numFmtId="0" fontId="15" fillId="0" borderId="0" xfId="0" applyFont="1"/>
    <xf numFmtId="0" fontId="0" fillId="7" borderId="2" xfId="0" applyFill="1" applyBorder="1"/>
    <xf numFmtId="0" fontId="9" fillId="0" borderId="2" xfId="4" applyBorder="1" applyAlignment="1">
      <alignment horizontal="left" vertical="center"/>
    </xf>
    <xf numFmtId="0" fontId="0" fillId="7" borderId="15" xfId="0" applyFill="1" applyBorder="1"/>
    <xf numFmtId="0" fontId="0" fillId="0" borderId="15" xfId="0" applyBorder="1"/>
    <xf numFmtId="0" fontId="9" fillId="0" borderId="15" xfId="4" applyBorder="1" applyAlignment="1">
      <alignment horizontal="left" vertical="center"/>
    </xf>
    <xf numFmtId="0" fontId="0" fillId="7" borderId="11" xfId="0" applyFill="1" applyBorder="1"/>
    <xf numFmtId="0" fontId="0" fillId="7" borderId="34" xfId="0" applyFill="1" applyBorder="1"/>
    <xf numFmtId="0" fontId="0" fillId="7" borderId="35" xfId="0" applyFill="1" applyBorder="1"/>
    <xf numFmtId="0" fontId="10" fillId="7" borderId="35" xfId="1" applyNumberFormat="1" applyFont="1" applyFill="1" applyBorder="1" applyAlignment="1">
      <alignment horizontal="left" vertical="center"/>
    </xf>
    <xf numFmtId="44" fontId="10" fillId="7" borderId="35" xfId="1" applyNumberFormat="1" applyFont="1" applyFill="1" applyBorder="1" applyAlignment="1">
      <alignment horizontal="left" vertical="center"/>
    </xf>
    <xf numFmtId="0" fontId="0" fillId="7" borderId="38" xfId="0" applyFill="1" applyBorder="1"/>
    <xf numFmtId="44" fontId="10" fillId="7" borderId="22" xfId="1" applyNumberFormat="1" applyFont="1" applyFill="1" applyBorder="1" applyAlignment="1">
      <alignment horizontal="left" vertical="center"/>
    </xf>
    <xf numFmtId="0" fontId="0" fillId="7" borderId="2" xfId="0" applyFill="1" applyBorder="1" applyAlignment="1">
      <alignment horizontal="center"/>
    </xf>
    <xf numFmtId="0" fontId="0" fillId="7" borderId="11" xfId="0" applyFill="1" applyBorder="1" applyAlignment="1">
      <alignment horizontal="center"/>
    </xf>
    <xf numFmtId="0" fontId="9" fillId="0" borderId="11" xfId="4" applyBorder="1" applyAlignment="1">
      <alignment horizontal="left" vertical="center"/>
    </xf>
    <xf numFmtId="0" fontId="0" fillId="13" borderId="0" xfId="0" applyFill="1"/>
    <xf numFmtId="14" fontId="0" fillId="4" borderId="34" xfId="0" applyNumberFormat="1" applyFill="1" applyBorder="1" applyAlignment="1">
      <alignment horizontal="right"/>
    </xf>
    <xf numFmtId="0" fontId="0" fillId="7" borderId="27" xfId="0" applyFill="1" applyBorder="1"/>
    <xf numFmtId="44" fontId="10" fillId="7" borderId="27" xfId="1" applyNumberFormat="1" applyFont="1" applyFill="1" applyBorder="1" applyAlignment="1">
      <alignment horizontal="left" vertical="center"/>
    </xf>
    <xf numFmtId="0" fontId="2" fillId="0" borderId="22" xfId="3" applyBorder="1"/>
    <xf numFmtId="0" fontId="14" fillId="4" borderId="27" xfId="0" applyFont="1" applyFill="1" applyBorder="1" applyAlignment="1">
      <alignment horizontal="center"/>
    </xf>
    <xf numFmtId="0" fontId="0" fillId="10" borderId="15" xfId="0" applyFill="1" applyBorder="1"/>
    <xf numFmtId="0" fontId="0" fillId="7" borderId="0" xfId="0" applyFill="1"/>
    <xf numFmtId="0" fontId="0" fillId="7" borderId="0" xfId="0" applyFill="1" applyAlignment="1">
      <alignment horizontal="center"/>
    </xf>
    <xf numFmtId="44" fontId="14" fillId="7" borderId="0" xfId="1" applyNumberFormat="1" applyFont="1" applyFill="1" applyBorder="1" applyAlignment="1">
      <alignment horizontal="left" vertical="center"/>
    </xf>
    <xf numFmtId="44" fontId="14" fillId="4" borderId="27" xfId="0" applyNumberFormat="1" applyFont="1" applyFill="1" applyBorder="1"/>
    <xf numFmtId="0" fontId="14" fillId="10" borderId="0" xfId="0" applyFont="1" applyFill="1"/>
    <xf numFmtId="0" fontId="1" fillId="10" borderId="0" xfId="1" applyFill="1" applyBorder="1" applyAlignment="1">
      <alignment horizontal="center" vertical="center"/>
    </xf>
    <xf numFmtId="0" fontId="0" fillId="0" borderId="0" xfId="0" applyAlignment="1">
      <alignment wrapText="1"/>
    </xf>
    <xf numFmtId="164" fontId="1" fillId="4" borderId="38" xfId="1" applyNumberFormat="1" applyFill="1" applyBorder="1" applyAlignment="1">
      <alignment horizontal="right" vertical="center"/>
    </xf>
    <xf numFmtId="9" fontId="1" fillId="4" borderId="38" xfId="1" applyNumberFormat="1" applyFill="1" applyBorder="1" applyAlignment="1">
      <alignment horizontal="center" vertical="center"/>
    </xf>
    <xf numFmtId="0" fontId="1" fillId="4" borderId="38" xfId="1" applyFill="1" applyBorder="1" applyAlignment="1">
      <alignment horizontal="center" vertical="center"/>
    </xf>
    <xf numFmtId="44" fontId="0" fillId="4" borderId="38" xfId="0" applyNumberFormat="1" applyFill="1" applyBorder="1"/>
    <xf numFmtId="44" fontId="1" fillId="7" borderId="2" xfId="1" applyNumberFormat="1" applyFill="1" applyBorder="1" applyAlignment="1">
      <alignment horizontal="left" vertical="center"/>
    </xf>
    <xf numFmtId="0" fontId="9" fillId="0" borderId="2" xfId="4" applyFill="1" applyBorder="1" applyAlignment="1">
      <alignment horizontal="left" vertical="center"/>
    </xf>
    <xf numFmtId="0" fontId="15" fillId="0" borderId="2" xfId="0" applyFont="1" applyBorder="1"/>
    <xf numFmtId="0" fontId="1" fillId="0" borderId="2" xfId="1" applyFill="1" applyBorder="1" applyAlignment="1">
      <alignment horizontal="center" vertical="center"/>
    </xf>
    <xf numFmtId="44" fontId="0" fillId="0" borderId="2" xfId="0" applyNumberFormat="1" applyBorder="1"/>
    <xf numFmtId="0" fontId="9" fillId="0" borderId="2" xfId="4" applyFill="1" applyBorder="1"/>
    <xf numFmtId="0" fontId="0" fillId="7" borderId="15" xfId="0" applyFill="1" applyBorder="1" applyAlignment="1">
      <alignment horizontal="center"/>
    </xf>
    <xf numFmtId="44" fontId="1" fillId="7" borderId="15" xfId="1" applyNumberFormat="1" applyFill="1" applyBorder="1" applyAlignment="1">
      <alignment horizontal="left" vertical="center"/>
    </xf>
    <xf numFmtId="0" fontId="14" fillId="10" borderId="15" xfId="0" applyFont="1" applyFill="1" applyBorder="1"/>
    <xf numFmtId="0" fontId="9" fillId="0" borderId="15" xfId="4" applyFill="1" applyBorder="1" applyAlignment="1">
      <alignment horizontal="left" vertical="center"/>
    </xf>
    <xf numFmtId="0" fontId="15" fillId="0" borderId="15" xfId="0" applyFont="1" applyBorder="1"/>
    <xf numFmtId="44" fontId="1" fillId="7" borderId="11" xfId="1" applyNumberFormat="1" applyFill="1" applyBorder="1" applyAlignment="1">
      <alignment horizontal="left" vertical="center"/>
    </xf>
    <xf numFmtId="0" fontId="9" fillId="0" borderId="11" xfId="4" applyFill="1" applyBorder="1" applyAlignment="1">
      <alignment horizontal="left" vertical="center"/>
    </xf>
    <xf numFmtId="0" fontId="15" fillId="0" borderId="11" xfId="0" applyFont="1" applyBorder="1"/>
    <xf numFmtId="0" fontId="0" fillId="10" borderId="11" xfId="0" applyFill="1" applyBorder="1"/>
    <xf numFmtId="0" fontId="1" fillId="10" borderId="2" xfId="1" applyFill="1" applyBorder="1" applyAlignment="1">
      <alignment horizontal="center" vertical="center"/>
    </xf>
    <xf numFmtId="0" fontId="1" fillId="10" borderId="15" xfId="1" applyFill="1" applyBorder="1" applyAlignment="1">
      <alignment horizontal="center" vertical="center"/>
    </xf>
    <xf numFmtId="0" fontId="1" fillId="10" borderId="11" xfId="1" applyFill="1" applyBorder="1" applyAlignment="1">
      <alignment horizontal="center" vertical="center"/>
    </xf>
    <xf numFmtId="8" fontId="10" fillId="7" borderId="11" xfId="1" applyNumberFormat="1" applyFont="1" applyFill="1" applyBorder="1" applyAlignment="1">
      <alignment horizontal="left" vertical="center"/>
    </xf>
    <xf numFmtId="0" fontId="9" fillId="0" borderId="11" xfId="4" applyBorder="1"/>
    <xf numFmtId="8" fontId="10" fillId="4" borderId="11" xfId="1" applyNumberFormat="1" applyFont="1" applyFill="1" applyBorder="1" applyAlignment="1">
      <alignment horizontal="left" vertical="center"/>
    </xf>
    <xf numFmtId="0" fontId="11" fillId="7" borderId="2" xfId="1" applyNumberFormat="1" applyFont="1" applyFill="1" applyBorder="1" applyAlignment="1">
      <alignment horizontal="left" vertical="center"/>
    </xf>
    <xf numFmtId="8" fontId="10" fillId="7" borderId="2" xfId="1" applyNumberFormat="1" applyFont="1" applyFill="1" applyBorder="1" applyAlignment="1">
      <alignment horizontal="left" vertical="center"/>
    </xf>
    <xf numFmtId="0" fontId="10" fillId="7" borderId="26" xfId="0" applyFont="1" applyFill="1" applyBorder="1" applyAlignment="1">
      <alignment horizontal="left"/>
    </xf>
    <xf numFmtId="0" fontId="11" fillId="7" borderId="27" xfId="1" applyNumberFormat="1" applyFont="1" applyFill="1" applyBorder="1" applyAlignment="1">
      <alignment horizontal="left" vertical="center"/>
    </xf>
    <xf numFmtId="0" fontId="10" fillId="7" borderId="27" xfId="1" applyNumberFormat="1" applyFont="1" applyFill="1" applyBorder="1" applyAlignment="1">
      <alignment horizontal="left" vertical="center"/>
    </xf>
    <xf numFmtId="8" fontId="10" fillId="7" borderId="27" xfId="1" applyNumberFormat="1" applyFont="1" applyFill="1" applyBorder="1" applyAlignment="1">
      <alignment horizontal="left" vertical="center"/>
    </xf>
    <xf numFmtId="44" fontId="10" fillId="10" borderId="27" xfId="1" applyNumberFormat="1" applyFont="1" applyFill="1" applyBorder="1" applyAlignment="1">
      <alignment horizontal="left" vertical="center"/>
    </xf>
    <xf numFmtId="0" fontId="9" fillId="0" borderId="27" xfId="4" applyFill="1" applyBorder="1" applyAlignment="1">
      <alignment horizontal="left" vertical="center"/>
    </xf>
    <xf numFmtId="44" fontId="11" fillId="0" borderId="27" xfId="0" applyNumberFormat="1" applyFont="1" applyBorder="1" applyAlignment="1">
      <alignment horizontal="left"/>
    </xf>
    <xf numFmtId="0" fontId="0" fillId="0" borderId="27" xfId="0" applyBorder="1"/>
    <xf numFmtId="49" fontId="10" fillId="0" borderId="27" xfId="0" applyNumberFormat="1" applyFont="1" applyBorder="1" applyAlignment="1">
      <alignment horizontal="left"/>
    </xf>
    <xf numFmtId="0" fontId="11" fillId="0" borderId="28" xfId="0" applyFont="1" applyBorder="1" applyAlignment="1">
      <alignment horizontal="left"/>
    </xf>
    <xf numFmtId="49" fontId="11" fillId="0" borderId="25" xfId="0" applyNumberFormat="1" applyFont="1" applyBorder="1" applyAlignment="1">
      <alignment horizontal="left"/>
    </xf>
    <xf numFmtId="0" fontId="11" fillId="0" borderId="25" xfId="0" applyFont="1" applyBorder="1" applyAlignment="1">
      <alignment horizontal="left"/>
    </xf>
    <xf numFmtId="0" fontId="9" fillId="0" borderId="27" xfId="4" applyBorder="1"/>
    <xf numFmtId="0" fontId="11" fillId="0" borderId="19" xfId="0" applyFont="1" applyBorder="1" applyAlignment="1">
      <alignment horizontal="left"/>
    </xf>
    <xf numFmtId="0" fontId="0" fillId="0" borderId="2" xfId="0" applyBorder="1" applyAlignment="1">
      <alignment wrapText="1"/>
    </xf>
    <xf numFmtId="0" fontId="11" fillId="7" borderId="15" xfId="1" applyNumberFormat="1" applyFont="1" applyFill="1" applyBorder="1" applyAlignment="1">
      <alignment horizontal="left" vertical="center"/>
    </xf>
    <xf numFmtId="8" fontId="10" fillId="7" borderId="15" xfId="1" applyNumberFormat="1" applyFont="1" applyFill="1" applyBorder="1" applyAlignment="1">
      <alignment horizontal="left" vertical="center"/>
    </xf>
    <xf numFmtId="44" fontId="10" fillId="10" borderId="15" xfId="1" applyNumberFormat="1" applyFont="1" applyFill="1" applyBorder="1" applyAlignment="1">
      <alignment horizontal="left" vertical="center"/>
    </xf>
    <xf numFmtId="0" fontId="0" fillId="0" borderId="15" xfId="0" applyBorder="1" applyAlignment="1">
      <alignment wrapText="1"/>
    </xf>
    <xf numFmtId="0" fontId="11" fillId="7" borderId="11" xfId="1" applyNumberFormat="1" applyFont="1" applyFill="1" applyBorder="1" applyAlignment="1">
      <alignment horizontal="left" vertical="center"/>
    </xf>
    <xf numFmtId="0" fontId="0" fillId="0" borderId="11" xfId="0" applyBorder="1" applyAlignment="1">
      <alignment wrapText="1"/>
    </xf>
    <xf numFmtId="0" fontId="0" fillId="14" borderId="0" xfId="0" applyFill="1"/>
    <xf numFmtId="0" fontId="9" fillId="0" borderId="15" xfId="4" applyBorder="1"/>
    <xf numFmtId="0" fontId="0" fillId="0" borderId="27" xfId="0" applyBorder="1" applyAlignment="1">
      <alignment wrapText="1"/>
    </xf>
    <xf numFmtId="0" fontId="0" fillId="0" borderId="28" xfId="0" applyBorder="1"/>
    <xf numFmtId="44" fontId="10" fillId="10" borderId="27" xfId="1" applyNumberFormat="1" applyFont="1" applyFill="1" applyBorder="1" applyAlignment="1">
      <alignment horizontal="left" vertical="center" wrapText="1"/>
    </xf>
    <xf numFmtId="49" fontId="0" fillId="0" borderId="0" xfId="0" applyNumberFormat="1" applyAlignment="1">
      <alignment wrapText="1"/>
    </xf>
    <xf numFmtId="0" fontId="0" fillId="10" borderId="13" xfId="0" applyFill="1" applyBorder="1" applyAlignment="1">
      <alignment horizontal="center"/>
    </xf>
    <xf numFmtId="0" fontId="0" fillId="0" borderId="24" xfId="0" applyBorder="1" applyAlignment="1">
      <alignment horizontal="center"/>
    </xf>
    <xf numFmtId="49" fontId="0" fillId="0" borderId="13" xfId="0" applyNumberFormat="1" applyBorder="1" applyAlignment="1">
      <alignment horizontal="center"/>
    </xf>
    <xf numFmtId="49" fontId="11" fillId="0" borderId="39" xfId="0" applyNumberFormat="1" applyFont="1" applyBorder="1" applyAlignment="1">
      <alignment horizontal="left"/>
    </xf>
    <xf numFmtId="0" fontId="0" fillId="0" borderId="55" xfId="0" applyBorder="1" applyAlignment="1">
      <alignment horizontal="center"/>
    </xf>
    <xf numFmtId="49" fontId="0" fillId="0" borderId="18" xfId="0" applyNumberFormat="1" applyBorder="1" applyAlignment="1">
      <alignment horizontal="center"/>
    </xf>
    <xf numFmtId="0" fontId="10" fillId="0" borderId="65" xfId="0" applyFont="1" applyBorder="1" applyAlignment="1">
      <alignment horizontal="left"/>
    </xf>
    <xf numFmtId="0" fontId="10" fillId="0" borderId="59" xfId="0" applyFont="1" applyBorder="1" applyAlignment="1">
      <alignment horizontal="left"/>
    </xf>
    <xf numFmtId="0" fontId="10" fillId="0" borderId="63" xfId="0" applyFont="1" applyBorder="1" applyAlignment="1">
      <alignment horizontal="left"/>
    </xf>
    <xf numFmtId="0" fontId="10" fillId="0" borderId="9" xfId="0" applyFont="1" applyBorder="1" applyAlignment="1">
      <alignment horizontal="left"/>
    </xf>
    <xf numFmtId="0" fontId="10" fillId="0" borderId="47" xfId="0" applyFont="1" applyBorder="1" applyAlignment="1">
      <alignment horizontal="left" vertical="center" wrapText="1"/>
    </xf>
    <xf numFmtId="6" fontId="0" fillId="10" borderId="63" xfId="0" applyNumberFormat="1" applyFill="1" applyBorder="1"/>
    <xf numFmtId="6" fontId="0" fillId="10" borderId="9" xfId="0" applyNumberFormat="1" applyFill="1" applyBorder="1"/>
    <xf numFmtId="6" fontId="0" fillId="10" borderId="47" xfId="0" applyNumberFormat="1" applyFill="1" applyBorder="1"/>
    <xf numFmtId="0" fontId="10" fillId="0" borderId="47" xfId="0" applyFont="1" applyBorder="1" applyAlignment="1">
      <alignment horizontal="left"/>
    </xf>
    <xf numFmtId="0" fontId="0" fillId="0" borderId="63" xfId="0" applyBorder="1"/>
    <xf numFmtId="0" fontId="0" fillId="0" borderId="9" xfId="0" applyBorder="1"/>
    <xf numFmtId="0" fontId="0" fillId="0" borderId="47" xfId="0" applyBorder="1"/>
    <xf numFmtId="0" fontId="0" fillId="0" borderId="56" xfId="0" applyBorder="1"/>
    <xf numFmtId="0" fontId="0" fillId="0" borderId="49" xfId="0" applyBorder="1"/>
    <xf numFmtId="0" fontId="0" fillId="0" borderId="50" xfId="0" applyBorder="1"/>
    <xf numFmtId="164" fontId="0" fillId="10" borderId="51" xfId="0" applyNumberFormat="1" applyFill="1" applyBorder="1"/>
    <xf numFmtId="0" fontId="12" fillId="0" borderId="63" xfId="0" applyFont="1" applyBorder="1" applyAlignment="1">
      <alignment vertical="center" wrapText="1"/>
    </xf>
    <xf numFmtId="0" fontId="12" fillId="0" borderId="9" xfId="0" applyFont="1" applyBorder="1" applyAlignment="1">
      <alignment vertical="center" wrapText="1"/>
    </xf>
    <xf numFmtId="164" fontId="0" fillId="10" borderId="44" xfId="0" applyNumberFormat="1" applyFill="1" applyBorder="1"/>
    <xf numFmtId="164" fontId="0" fillId="10" borderId="45" xfId="0" applyNumberFormat="1" applyFill="1" applyBorder="1"/>
    <xf numFmtId="6" fontId="0" fillId="10" borderId="59" xfId="0" applyNumberFormat="1" applyFill="1" applyBorder="1"/>
    <xf numFmtId="6" fontId="0" fillId="10" borderId="60" xfId="0" applyNumberFormat="1" applyFill="1" applyBorder="1"/>
    <xf numFmtId="0" fontId="12" fillId="0" borderId="51" xfId="0" applyFont="1" applyBorder="1"/>
    <xf numFmtId="0" fontId="12" fillId="0" borderId="45" xfId="0" applyFont="1" applyBorder="1" applyAlignment="1">
      <alignment vertical="center" wrapText="1"/>
    </xf>
    <xf numFmtId="0" fontId="0" fillId="15" borderId="1" xfId="0" applyFill="1" applyBorder="1"/>
    <xf numFmtId="0" fontId="0" fillId="15" borderId="4" xfId="0" applyFill="1" applyBorder="1"/>
    <xf numFmtId="0" fontId="10" fillId="15" borderId="44" xfId="0" applyFont="1" applyFill="1" applyBorder="1" applyAlignment="1">
      <alignment horizontal="center"/>
    </xf>
    <xf numFmtId="164" fontId="10" fillId="15" borderId="44" xfId="2" applyNumberFormat="1" applyFont="1" applyFill="1" applyBorder="1" applyAlignment="1">
      <alignment horizontal="center" vertical="center"/>
    </xf>
    <xf numFmtId="0" fontId="11" fillId="15" borderId="4" xfId="1" applyNumberFormat="1" applyFont="1" applyFill="1" applyBorder="1" applyAlignment="1">
      <alignment horizontal="left" vertical="center"/>
    </xf>
    <xf numFmtId="0" fontId="10" fillId="15" borderId="44" xfId="1" applyNumberFormat="1" applyFont="1" applyFill="1" applyBorder="1" applyAlignment="1">
      <alignment horizontal="center" vertical="center"/>
    </xf>
    <xf numFmtId="164" fontId="10" fillId="15" borderId="59" xfId="1" applyNumberFormat="1" applyFont="1" applyFill="1" applyBorder="1" applyAlignment="1">
      <alignment horizontal="center" vertical="center"/>
    </xf>
    <xf numFmtId="164" fontId="0" fillId="10" borderId="63" xfId="0" applyNumberFormat="1" applyFill="1" applyBorder="1"/>
    <xf numFmtId="164" fontId="0" fillId="10" borderId="9" xfId="0" applyNumberFormat="1" applyFill="1" applyBorder="1"/>
    <xf numFmtId="164" fontId="0" fillId="10" borderId="47" xfId="0" applyNumberFormat="1" applyFill="1" applyBorder="1"/>
    <xf numFmtId="164" fontId="0" fillId="10" borderId="58" xfId="0" applyNumberFormat="1" applyFill="1" applyBorder="1"/>
    <xf numFmtId="164" fontId="0" fillId="10" borderId="59" xfId="0" applyNumberFormat="1" applyFill="1" applyBorder="1"/>
    <xf numFmtId="49" fontId="0" fillId="0" borderId="51" xfId="0" applyNumberFormat="1" applyBorder="1"/>
    <xf numFmtId="49" fontId="0" fillId="0" borderId="44" xfId="0" applyNumberFormat="1" applyBorder="1"/>
    <xf numFmtId="49" fontId="0" fillId="0" borderId="45" xfId="0" applyNumberFormat="1" applyBorder="1"/>
    <xf numFmtId="0" fontId="0" fillId="0" borderId="16" xfId="0" applyBorder="1"/>
    <xf numFmtId="0" fontId="0" fillId="0" borderId="62" xfId="0" applyBorder="1"/>
    <xf numFmtId="0" fontId="15" fillId="0" borderId="51" xfId="0" applyFont="1" applyBorder="1"/>
    <xf numFmtId="0" fontId="15" fillId="0" borderId="45" xfId="0" applyFont="1" applyBorder="1"/>
    <xf numFmtId="164" fontId="0" fillId="10" borderId="60" xfId="0" applyNumberFormat="1" applyFill="1" applyBorder="1"/>
    <xf numFmtId="0" fontId="10" fillId="14" borderId="1" xfId="0" applyFont="1" applyFill="1" applyBorder="1" applyAlignment="1">
      <alignment horizontal="left"/>
    </xf>
    <xf numFmtId="0" fontId="10" fillId="14" borderId="4" xfId="1" applyNumberFormat="1" applyFont="1" applyFill="1" applyBorder="1" applyAlignment="1">
      <alignment horizontal="left" vertical="center"/>
    </xf>
    <xf numFmtId="0" fontId="10" fillId="15" borderId="1" xfId="0" applyFont="1" applyFill="1" applyBorder="1" applyAlignment="1">
      <alignment horizontal="left"/>
    </xf>
    <xf numFmtId="0" fontId="10" fillId="15" borderId="4" xfId="1" applyNumberFormat="1" applyFont="1" applyFill="1" applyBorder="1" applyAlignment="1">
      <alignment horizontal="left" vertical="center"/>
    </xf>
    <xf numFmtId="0" fontId="10" fillId="15" borderId="44" xfId="1" applyNumberFormat="1" applyFont="1" applyFill="1" applyBorder="1" applyAlignment="1">
      <alignment horizontal="left" vertical="center"/>
    </xf>
    <xf numFmtId="44" fontId="10" fillId="15" borderId="44" xfId="1" applyNumberFormat="1" applyFont="1" applyFill="1" applyBorder="1" applyAlignment="1">
      <alignment horizontal="left" vertical="center"/>
    </xf>
    <xf numFmtId="44" fontId="11" fillId="0" borderId="16" xfId="0" applyNumberFormat="1" applyFont="1" applyBorder="1" applyAlignment="1">
      <alignment horizontal="left"/>
    </xf>
    <xf numFmtId="44" fontId="11" fillId="0" borderId="3" xfId="0" applyNumberFormat="1" applyFont="1" applyBorder="1" applyAlignment="1">
      <alignment horizontal="left"/>
    </xf>
    <xf numFmtId="0" fontId="13" fillId="0" borderId="45" xfId="4" applyFont="1" applyBorder="1"/>
    <xf numFmtId="0" fontId="10" fillId="0" borderId="58" xfId="0" applyFont="1" applyBorder="1" applyAlignment="1">
      <alignment horizontal="left"/>
    </xf>
    <xf numFmtId="0" fontId="10" fillId="0" borderId="60" xfId="0" applyFont="1" applyBorder="1" applyAlignment="1">
      <alignment horizontal="left"/>
    </xf>
    <xf numFmtId="49" fontId="10" fillId="0" borderId="51" xfId="0" applyNumberFormat="1" applyFont="1" applyBorder="1" applyAlignment="1">
      <alignment horizontal="left"/>
    </xf>
    <xf numFmtId="49" fontId="10" fillId="0" borderId="44" xfId="0" applyNumberFormat="1" applyFont="1" applyBorder="1" applyAlignment="1">
      <alignment horizontal="left"/>
    </xf>
    <xf numFmtId="164" fontId="0" fillId="8" borderId="47" xfId="0" applyNumberFormat="1" applyFill="1" applyBorder="1"/>
    <xf numFmtId="0" fontId="0" fillId="15" borderId="0" xfId="0" applyFill="1"/>
    <xf numFmtId="49" fontId="0" fillId="15" borderId="0" xfId="0" applyNumberFormat="1" applyFill="1"/>
    <xf numFmtId="0" fontId="0" fillId="0" borderId="2" xfId="0" applyBorder="1" applyAlignment="1">
      <alignment horizontal="left" wrapText="1"/>
    </xf>
    <xf numFmtId="49" fontId="0" fillId="0" borderId="0" xfId="0" applyNumberFormat="1" applyAlignment="1">
      <alignment horizontal="center"/>
    </xf>
    <xf numFmtId="49" fontId="0" fillId="0" borderId="65" xfId="0" applyNumberFormat="1" applyBorder="1"/>
    <xf numFmtId="22" fontId="10" fillId="0" borderId="43" xfId="0" applyNumberFormat="1" applyFont="1" applyBorder="1" applyAlignment="1">
      <alignment horizontal="center"/>
    </xf>
    <xf numFmtId="49" fontId="0" fillId="0" borderId="44" xfId="0" applyNumberFormat="1" applyBorder="1" applyAlignment="1">
      <alignment horizontal="center"/>
    </xf>
    <xf numFmtId="0" fontId="0" fillId="0" borderId="44" xfId="0" applyBorder="1" applyAlignment="1">
      <alignment horizontal="center"/>
    </xf>
    <xf numFmtId="49" fontId="0" fillId="0" borderId="45" xfId="0" applyNumberFormat="1" applyBorder="1" applyAlignment="1">
      <alignment horizontal="center"/>
    </xf>
    <xf numFmtId="164" fontId="0" fillId="0" borderId="51" xfId="0" applyNumberFormat="1" applyBorder="1"/>
    <xf numFmtId="164" fontId="0" fillId="0" borderId="44" xfId="0" applyNumberFormat="1" applyBorder="1"/>
    <xf numFmtId="164" fontId="0" fillId="0" borderId="45" xfId="0" applyNumberFormat="1" applyBorder="1"/>
    <xf numFmtId="164" fontId="0" fillId="0" borderId="44" xfId="0" applyNumberFormat="1" applyBorder="1" applyAlignment="1">
      <alignment horizontal="center"/>
    </xf>
    <xf numFmtId="164" fontId="0" fillId="8" borderId="44" xfId="0" applyNumberFormat="1" applyFill="1" applyBorder="1" applyAlignment="1">
      <alignment horizontal="center"/>
    </xf>
    <xf numFmtId="44" fontId="0" fillId="0" borderId="44" xfId="5" applyFont="1" applyBorder="1" applyAlignment="1">
      <alignment horizontal="center"/>
    </xf>
    <xf numFmtId="0" fontId="0" fillId="11" borderId="51" xfId="0" applyFill="1" applyBorder="1"/>
    <xf numFmtId="0" fontId="0" fillId="11" borderId="44" xfId="0" applyFill="1" applyBorder="1"/>
    <xf numFmtId="0" fontId="0" fillId="11" borderId="45" xfId="0" applyFill="1" applyBorder="1"/>
    <xf numFmtId="0" fontId="0" fillId="11" borderId="56" xfId="0" applyFill="1" applyBorder="1"/>
    <xf numFmtId="0" fontId="0" fillId="11" borderId="49" xfId="0" applyFill="1" applyBorder="1"/>
    <xf numFmtId="0" fontId="0" fillId="11" borderId="50" xfId="0" applyFill="1" applyBorder="1"/>
    <xf numFmtId="49" fontId="0" fillId="11" borderId="51" xfId="0" applyNumberFormat="1" applyFill="1" applyBorder="1"/>
    <xf numFmtId="49" fontId="0" fillId="11" borderId="44" xfId="0" applyNumberFormat="1" applyFill="1" applyBorder="1"/>
    <xf numFmtId="49" fontId="0" fillId="11" borderId="45" xfId="0" applyNumberFormat="1" applyFill="1" applyBorder="1"/>
    <xf numFmtId="0" fontId="6" fillId="11" borderId="45" xfId="0" applyFont="1" applyFill="1" applyBorder="1"/>
    <xf numFmtId="0" fontId="5" fillId="11" borderId="51" xfId="0" applyFont="1" applyFill="1" applyBorder="1"/>
    <xf numFmtId="0" fontId="5" fillId="11" borderId="44" xfId="0" applyFont="1" applyFill="1" applyBorder="1"/>
    <xf numFmtId="0" fontId="5" fillId="11" borderId="45" xfId="0" applyFont="1" applyFill="1" applyBorder="1"/>
    <xf numFmtId="0" fontId="6" fillId="11" borderId="51" xfId="0" applyFont="1" applyFill="1" applyBorder="1"/>
    <xf numFmtId="0" fontId="16" fillId="8" borderId="51" xfId="0" applyFont="1" applyFill="1" applyBorder="1"/>
    <xf numFmtId="0" fontId="0" fillId="11" borderId="18" xfId="0" applyFill="1" applyBorder="1"/>
    <xf numFmtId="0" fontId="0" fillId="11" borderId="5" xfId="0" applyFill="1" applyBorder="1"/>
    <xf numFmtId="0" fontId="0" fillId="8" borderId="45" xfId="0" applyFill="1" applyBorder="1" applyAlignment="1">
      <alignment horizontal="center"/>
    </xf>
    <xf numFmtId="0" fontId="0" fillId="8" borderId="44" xfId="0" applyFill="1" applyBorder="1"/>
    <xf numFmtId="0" fontId="0" fillId="8" borderId="45" xfId="0" applyFill="1" applyBorder="1"/>
    <xf numFmtId="0" fontId="0" fillId="8" borderId="51" xfId="0" applyFill="1" applyBorder="1"/>
    <xf numFmtId="164" fontId="0" fillId="10" borderId="51" xfId="0" applyNumberFormat="1" applyFill="1" applyBorder="1" applyAlignment="1">
      <alignment horizontal="center"/>
    </xf>
    <xf numFmtId="0" fontId="0" fillId="10" borderId="38" xfId="0" applyFill="1" applyBorder="1"/>
    <xf numFmtId="0" fontId="9" fillId="0" borderId="38" xfId="4" applyBorder="1" applyAlignment="1">
      <alignment horizontal="left" vertical="center"/>
    </xf>
    <xf numFmtId="0" fontId="0" fillId="0" borderId="35" xfId="0" applyBorder="1"/>
    <xf numFmtId="164" fontId="0" fillId="10" borderId="0" xfId="0" applyNumberFormat="1" applyFill="1"/>
    <xf numFmtId="0" fontId="0" fillId="11" borderId="0" xfId="0" applyFill="1"/>
    <xf numFmtId="0" fontId="9" fillId="0" borderId="35" xfId="4" applyBorder="1" applyAlignment="1">
      <alignment horizontal="left" vertical="center"/>
    </xf>
    <xf numFmtId="0" fontId="0" fillId="0" borderId="38" xfId="0" applyBorder="1"/>
    <xf numFmtId="164" fontId="0" fillId="8" borderId="0" xfId="0" applyNumberFormat="1" applyFill="1"/>
    <xf numFmtId="0" fontId="9" fillId="0" borderId="35" xfId="4" applyFill="1" applyBorder="1" applyAlignment="1">
      <alignment horizontal="left" vertical="center"/>
    </xf>
    <xf numFmtId="0" fontId="9" fillId="0" borderId="0" xfId="4" applyBorder="1" applyAlignment="1">
      <alignment horizontal="left" vertical="center"/>
    </xf>
    <xf numFmtId="0" fontId="15" fillId="0" borderId="23" xfId="0" applyFont="1" applyBorder="1"/>
    <xf numFmtId="0" fontId="0" fillId="4" borderId="64" xfId="0" applyFill="1" applyBorder="1" applyAlignment="1">
      <alignment horizontal="center"/>
    </xf>
    <xf numFmtId="44" fontId="10" fillId="10" borderId="38" xfId="1" applyNumberFormat="1" applyFont="1" applyFill="1" applyBorder="1" applyAlignment="1">
      <alignment horizontal="left" vertical="center"/>
    </xf>
    <xf numFmtId="0" fontId="9" fillId="0" borderId="38" xfId="4" applyFill="1" applyBorder="1" applyAlignment="1">
      <alignment horizontal="left" vertical="center"/>
    </xf>
    <xf numFmtId="44" fontId="11" fillId="0" borderId="38" xfId="0" applyNumberFormat="1" applyFont="1" applyBorder="1" applyAlignment="1">
      <alignment horizontal="left"/>
    </xf>
    <xf numFmtId="0" fontId="9" fillId="0" borderId="22" xfId="4" applyBorder="1"/>
    <xf numFmtId="0" fontId="0" fillId="0" borderId="22" xfId="0" applyBorder="1" applyAlignment="1">
      <alignment wrapText="1"/>
    </xf>
    <xf numFmtId="164" fontId="0" fillId="0" borderId="0" xfId="0" applyNumberFormat="1"/>
    <xf numFmtId="49" fontId="0" fillId="14" borderId="0" xfId="0" applyNumberFormat="1" applyFill="1"/>
    <xf numFmtId="44" fontId="0" fillId="14" borderId="44" xfId="5" applyFont="1" applyFill="1" applyBorder="1" applyAlignment="1">
      <alignment horizontal="center"/>
    </xf>
    <xf numFmtId="44" fontId="1" fillId="10" borderId="56" xfId="5" applyFont="1" applyFill="1" applyBorder="1" applyAlignment="1">
      <alignment horizontal="center"/>
    </xf>
    <xf numFmtId="44" fontId="1" fillId="10" borderId="49" xfId="5" applyFont="1" applyFill="1" applyBorder="1" applyAlignment="1">
      <alignment horizontal="center"/>
    </xf>
    <xf numFmtId="0" fontId="1" fillId="0" borderId="49" xfId="0" applyFont="1" applyBorder="1" applyAlignment="1">
      <alignment horizontal="center"/>
    </xf>
    <xf numFmtId="14" fontId="1" fillId="0" borderId="49" xfId="0" applyNumberFormat="1" applyFont="1" applyBorder="1" applyAlignment="1">
      <alignment horizontal="center"/>
    </xf>
    <xf numFmtId="44" fontId="1" fillId="8" borderId="49" xfId="5" applyFont="1" applyFill="1" applyBorder="1" applyAlignment="1">
      <alignment horizontal="center"/>
    </xf>
    <xf numFmtId="164" fontId="0" fillId="10" borderId="13" xfId="0" applyNumberFormat="1" applyFill="1" applyBorder="1"/>
    <xf numFmtId="49" fontId="0" fillId="0" borderId="44" xfId="0" applyNumberFormat="1" applyFill="1" applyBorder="1" applyAlignment="1">
      <alignment horizontal="center"/>
    </xf>
    <xf numFmtId="49" fontId="0" fillId="0" borderId="51" xfId="0" applyNumberFormat="1" applyFill="1" applyBorder="1" applyAlignment="1">
      <alignment horizontal="center"/>
    </xf>
    <xf numFmtId="0" fontId="0" fillId="0" borderId="0" xfId="0" applyFill="1" applyAlignment="1">
      <alignment horizontal="center"/>
    </xf>
    <xf numFmtId="49" fontId="0" fillId="0" borderId="9" xfId="0" applyNumberFormat="1" applyFill="1" applyBorder="1" applyAlignment="1">
      <alignment horizontal="center"/>
    </xf>
    <xf numFmtId="0" fontId="0" fillId="0" borderId="44" xfId="0" applyFill="1" applyBorder="1" applyAlignment="1">
      <alignment horizontal="center"/>
    </xf>
    <xf numFmtId="0" fontId="0" fillId="0" borderId="9" xfId="0" applyFill="1" applyBorder="1" applyAlignment="1">
      <alignment horizontal="center"/>
    </xf>
    <xf numFmtId="14" fontId="0" fillId="0" borderId="44" xfId="0" applyNumberFormat="1" applyFill="1" applyBorder="1" applyAlignment="1">
      <alignment horizontal="center"/>
    </xf>
    <xf numFmtId="14" fontId="0" fillId="0" borderId="0" xfId="0" applyNumberFormat="1" applyFill="1" applyAlignment="1">
      <alignment horizontal="center"/>
    </xf>
    <xf numFmtId="49" fontId="0" fillId="0" borderId="45" xfId="0" applyNumberFormat="1" applyFill="1" applyBorder="1" applyAlignment="1">
      <alignment horizontal="center"/>
    </xf>
    <xf numFmtId="49" fontId="0" fillId="0" borderId="47" xfId="0" applyNumberFormat="1" applyFill="1" applyBorder="1" applyAlignment="1">
      <alignment horizontal="center"/>
    </xf>
    <xf numFmtId="0" fontId="0" fillId="0" borderId="18" xfId="0" applyFill="1" applyBorder="1"/>
    <xf numFmtId="44" fontId="0" fillId="0" borderId="51" xfId="5" applyFont="1" applyFill="1" applyBorder="1" applyAlignment="1">
      <alignment horizontal="center"/>
    </xf>
    <xf numFmtId="44" fontId="0" fillId="0" borderId="44" xfId="5" applyFont="1" applyFill="1" applyBorder="1" applyAlignment="1">
      <alignment horizontal="center"/>
    </xf>
    <xf numFmtId="0" fontId="0" fillId="0" borderId="0" xfId="0" applyFill="1"/>
    <xf numFmtId="44" fontId="1" fillId="0" borderId="44" xfId="5" applyFont="1" applyFill="1" applyBorder="1" applyAlignment="1">
      <alignment horizontal="center"/>
    </xf>
    <xf numFmtId="49" fontId="1" fillId="0" borderId="49" xfId="0" applyNumberFormat="1" applyFont="1" applyFill="1" applyBorder="1" applyAlignment="1">
      <alignment horizontal="center"/>
    </xf>
    <xf numFmtId="44" fontId="0" fillId="10" borderId="13" xfId="0" applyNumberFormat="1" applyFill="1" applyBorder="1" applyAlignment="1">
      <alignment horizontal="center"/>
    </xf>
    <xf numFmtId="164" fontId="0" fillId="0" borderId="44" xfId="0" applyNumberFormat="1" applyFill="1" applyBorder="1" applyAlignment="1">
      <alignment horizontal="center"/>
    </xf>
    <xf numFmtId="164" fontId="0" fillId="0" borderId="59" xfId="0" applyNumberFormat="1" applyBorder="1"/>
    <xf numFmtId="44" fontId="0" fillId="10" borderId="59" xfId="0" applyNumberFormat="1" applyFill="1" applyBorder="1"/>
    <xf numFmtId="44" fontId="0" fillId="10" borderId="0" xfId="0" applyNumberFormat="1" applyFill="1" applyBorder="1"/>
    <xf numFmtId="0" fontId="0" fillId="0" borderId="59" xfId="0" applyBorder="1"/>
    <xf numFmtId="164" fontId="0" fillId="10" borderId="24" xfId="0" applyNumberFormat="1" applyFill="1" applyBorder="1"/>
    <xf numFmtId="44" fontId="0" fillId="0" borderId="44" xfId="0" applyNumberFormat="1" applyBorder="1" applyAlignment="1">
      <alignment horizontal="center"/>
    </xf>
    <xf numFmtId="44" fontId="0" fillId="10" borderId="49" xfId="0" applyNumberFormat="1" applyFont="1" applyFill="1" applyBorder="1"/>
    <xf numFmtId="44" fontId="0" fillId="10" borderId="67" xfId="0" applyNumberFormat="1" applyFont="1" applyFill="1" applyBorder="1"/>
    <xf numFmtId="44" fontId="0" fillId="10" borderId="13" xfId="0" applyNumberFormat="1" applyFont="1" applyFill="1" applyBorder="1" applyAlignment="1">
      <alignment horizontal="center"/>
    </xf>
    <xf numFmtId="44" fontId="0" fillId="0" borderId="44" xfId="0" applyNumberFormat="1" applyFont="1" applyBorder="1"/>
    <xf numFmtId="44" fontId="0" fillId="0" borderId="66" xfId="0" applyNumberFormat="1" applyFont="1" applyBorder="1"/>
    <xf numFmtId="44" fontId="0" fillId="0" borderId="66" xfId="0" applyNumberFormat="1" applyBorder="1" applyAlignment="1">
      <alignment horizontal="center"/>
    </xf>
    <xf numFmtId="44" fontId="0" fillId="0" borderId="0" xfId="0" applyNumberFormat="1" applyBorder="1" applyAlignment="1">
      <alignment horizontal="center"/>
    </xf>
    <xf numFmtId="44" fontId="0" fillId="10" borderId="0" xfId="0" applyNumberFormat="1" applyFill="1" applyBorder="1" applyAlignment="1">
      <alignment horizontal="center"/>
    </xf>
    <xf numFmtId="0" fontId="0" fillId="10" borderId="43" xfId="0" applyNumberFormat="1" applyFill="1" applyBorder="1" applyAlignment="1">
      <alignment horizontal="center"/>
    </xf>
    <xf numFmtId="0" fontId="0" fillId="0" borderId="44" xfId="0" applyNumberFormat="1" applyFill="1" applyBorder="1" applyAlignment="1">
      <alignment horizontal="center"/>
    </xf>
    <xf numFmtId="164" fontId="0" fillId="0" borderId="6" xfId="0" applyNumberFormat="1" applyFill="1" applyBorder="1"/>
    <xf numFmtId="4" fontId="0" fillId="0" borderId="0" xfId="0" applyNumberFormat="1"/>
  </cellXfs>
  <cellStyles count="6">
    <cellStyle name="20% - Énfasis1" xfId="1" builtinId="30"/>
    <cellStyle name="20% - Énfasis4" xfId="2" builtinId="42"/>
    <cellStyle name="Hipervínculo" xfId="4" builtinId="8"/>
    <cellStyle name="Moneda" xfId="5" builtinId="4"/>
    <cellStyle name="Normal" xfId="0" builtinId="0"/>
    <cellStyle name="Normal 3" xfId="3" xr:uid="{23055079-37C7-4318-8A9F-A1059CAF8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tevar@lemon.es" TargetMode="External"/><Relationship Id="rId117" Type="http://schemas.openxmlformats.org/officeDocument/2006/relationships/hyperlink" Target="mailto:smartinez@lemon.es" TargetMode="External"/><Relationship Id="rId21" Type="http://schemas.openxmlformats.org/officeDocument/2006/relationships/hyperlink" Target="mailto:sat@lemon.es" TargetMode="External"/><Relationship Id="rId42" Type="http://schemas.openxmlformats.org/officeDocument/2006/relationships/hyperlink" Target="mailto:tecnicos.sib.bcn@gmail.com" TargetMode="External"/><Relationship Id="rId47" Type="http://schemas.openxmlformats.org/officeDocument/2006/relationships/hyperlink" Target="mailto:tecnicos.sib.bcn@gmail.com" TargetMode="External"/><Relationship Id="rId63" Type="http://schemas.openxmlformats.org/officeDocument/2006/relationships/hyperlink" Target="mailto:atevar@lemon.es" TargetMode="External"/><Relationship Id="rId68" Type="http://schemas.openxmlformats.org/officeDocument/2006/relationships/hyperlink" Target="mailto:gersm.87@gmail.com" TargetMode="External"/><Relationship Id="rId84" Type="http://schemas.openxmlformats.org/officeDocument/2006/relationships/hyperlink" Target="mailto:atevar@lemon.es" TargetMode="External"/><Relationship Id="rId89" Type="http://schemas.openxmlformats.org/officeDocument/2006/relationships/hyperlink" Target="mailto:gersm.87@gmail.com" TargetMode="External"/><Relationship Id="rId112" Type="http://schemas.openxmlformats.org/officeDocument/2006/relationships/hyperlink" Target="mailto:smartinez@lemon.es" TargetMode="External"/><Relationship Id="rId16" Type="http://schemas.openxmlformats.org/officeDocument/2006/relationships/hyperlink" Target="mailto:smartinez@lemon.es" TargetMode="External"/><Relationship Id="rId107" Type="http://schemas.openxmlformats.org/officeDocument/2006/relationships/hyperlink" Target="mailto:gersm.87@gmail.com" TargetMode="External"/><Relationship Id="rId11" Type="http://schemas.openxmlformats.org/officeDocument/2006/relationships/hyperlink" Target="mailto:sat@lemon.es" TargetMode="External"/><Relationship Id="rId24" Type="http://schemas.openxmlformats.org/officeDocument/2006/relationships/hyperlink" Target="mailto:sat@lemon.es" TargetMode="External"/><Relationship Id="rId32" Type="http://schemas.openxmlformats.org/officeDocument/2006/relationships/hyperlink" Target="mailto:tecnicos.sib.bcn@gmail.com" TargetMode="External"/><Relationship Id="rId37" Type="http://schemas.openxmlformats.org/officeDocument/2006/relationships/hyperlink" Target="mailto:tecnicos.sib.bcn@gmail.com" TargetMode="External"/><Relationship Id="rId40" Type="http://schemas.openxmlformats.org/officeDocument/2006/relationships/hyperlink" Target="mailto:tecnicos.sib.bcn@gmail.com" TargetMode="External"/><Relationship Id="rId45" Type="http://schemas.openxmlformats.org/officeDocument/2006/relationships/hyperlink" Target="mailto:tecnicos.sib.bcn@gmail.com" TargetMode="External"/><Relationship Id="rId53" Type="http://schemas.openxmlformats.org/officeDocument/2006/relationships/hyperlink" Target="mailto:gersm.87@gmail.com" TargetMode="External"/><Relationship Id="rId58" Type="http://schemas.openxmlformats.org/officeDocument/2006/relationships/hyperlink" Target="mailto:gersm.87@gmail.com" TargetMode="External"/><Relationship Id="rId66" Type="http://schemas.openxmlformats.org/officeDocument/2006/relationships/hyperlink" Target="mailto:atevar@lemon.es" TargetMode="External"/><Relationship Id="rId74" Type="http://schemas.openxmlformats.org/officeDocument/2006/relationships/hyperlink" Target="mailto:gersm.87@gmail.com" TargetMode="External"/><Relationship Id="rId79" Type="http://schemas.openxmlformats.org/officeDocument/2006/relationships/hyperlink" Target="mailto:atevar@lemon.es" TargetMode="External"/><Relationship Id="rId87" Type="http://schemas.openxmlformats.org/officeDocument/2006/relationships/hyperlink" Target="mailto:gersm.87@gmail.com" TargetMode="External"/><Relationship Id="rId102" Type="http://schemas.openxmlformats.org/officeDocument/2006/relationships/hyperlink" Target="mailto:gersm.87@gmail.com" TargetMode="External"/><Relationship Id="rId110" Type="http://schemas.openxmlformats.org/officeDocument/2006/relationships/hyperlink" Target="mailto:smartinez@lemon.es" TargetMode="External"/><Relationship Id="rId115" Type="http://schemas.openxmlformats.org/officeDocument/2006/relationships/hyperlink" Target="mailto:smartinez@lemon.es" TargetMode="External"/><Relationship Id="rId5" Type="http://schemas.openxmlformats.org/officeDocument/2006/relationships/hyperlink" Target="mailto:smartinez@lemon.es" TargetMode="External"/><Relationship Id="rId61" Type="http://schemas.openxmlformats.org/officeDocument/2006/relationships/hyperlink" Target="mailto:atevar@lemon.es" TargetMode="External"/><Relationship Id="rId82" Type="http://schemas.openxmlformats.org/officeDocument/2006/relationships/hyperlink" Target="mailto:gersm.87@gmail.com" TargetMode="External"/><Relationship Id="rId90" Type="http://schemas.openxmlformats.org/officeDocument/2006/relationships/hyperlink" Target="mailto:rmartinez@lemon.es" TargetMode="External"/><Relationship Id="rId95" Type="http://schemas.openxmlformats.org/officeDocument/2006/relationships/hyperlink" Target="mailto:gersm.87@gmail.com" TargetMode="External"/><Relationship Id="rId19" Type="http://schemas.openxmlformats.org/officeDocument/2006/relationships/hyperlink" Target="mailto:sat@lemon.es" TargetMode="External"/><Relationship Id="rId14" Type="http://schemas.openxmlformats.org/officeDocument/2006/relationships/hyperlink" Target="mailto:sat@lemon.es" TargetMode="External"/><Relationship Id="rId22" Type="http://schemas.openxmlformats.org/officeDocument/2006/relationships/hyperlink" Target="mailto:sat@lemon.es" TargetMode="External"/><Relationship Id="rId27" Type="http://schemas.openxmlformats.org/officeDocument/2006/relationships/hyperlink" Target="mailto:atevar@lemon.es" TargetMode="External"/><Relationship Id="rId30" Type="http://schemas.openxmlformats.org/officeDocument/2006/relationships/hyperlink" Target="mailto:tecnicos.sib.bcn@gmail.com" TargetMode="External"/><Relationship Id="rId35" Type="http://schemas.openxmlformats.org/officeDocument/2006/relationships/hyperlink" Target="mailto:tecnicos.sib.bcn@gmail.com" TargetMode="External"/><Relationship Id="rId43" Type="http://schemas.openxmlformats.org/officeDocument/2006/relationships/hyperlink" Target="mailto:tecnicos.sib.bcn@gmail.com" TargetMode="External"/><Relationship Id="rId48" Type="http://schemas.openxmlformats.org/officeDocument/2006/relationships/hyperlink" Target="mailto:tecnicos.sib.bcn@gmail.com" TargetMode="External"/><Relationship Id="rId56" Type="http://schemas.openxmlformats.org/officeDocument/2006/relationships/hyperlink" Target="mailto:gersm.87@gmail.com" TargetMode="External"/><Relationship Id="rId64" Type="http://schemas.openxmlformats.org/officeDocument/2006/relationships/hyperlink" Target="mailto:gersm.87@gmail.com" TargetMode="External"/><Relationship Id="rId69" Type="http://schemas.openxmlformats.org/officeDocument/2006/relationships/hyperlink" Target="mailto:atevar@lemon.es" TargetMode="External"/><Relationship Id="rId77" Type="http://schemas.openxmlformats.org/officeDocument/2006/relationships/hyperlink" Target="mailto:gersm.87@gmail.com" TargetMode="External"/><Relationship Id="rId100" Type="http://schemas.openxmlformats.org/officeDocument/2006/relationships/hyperlink" Target="mailto:gersm.87@gmail.com" TargetMode="External"/><Relationship Id="rId105" Type="http://schemas.openxmlformats.org/officeDocument/2006/relationships/hyperlink" Target="mailto:gersm.87@gmail.com" TargetMode="External"/><Relationship Id="rId113" Type="http://schemas.openxmlformats.org/officeDocument/2006/relationships/hyperlink" Target="mailto:smartinez@lemon.es" TargetMode="External"/><Relationship Id="rId118" Type="http://schemas.openxmlformats.org/officeDocument/2006/relationships/hyperlink" Target="mailto:tecnicos.sib.bcn@gmail.com" TargetMode="External"/><Relationship Id="rId8" Type="http://schemas.openxmlformats.org/officeDocument/2006/relationships/hyperlink" Target="mailto:smartinez@lemon.es" TargetMode="External"/><Relationship Id="rId51" Type="http://schemas.openxmlformats.org/officeDocument/2006/relationships/hyperlink" Target="mailto:gersm.87@gmail.com" TargetMode="External"/><Relationship Id="rId72" Type="http://schemas.openxmlformats.org/officeDocument/2006/relationships/hyperlink" Target="mailto:atevar@lemon.es" TargetMode="External"/><Relationship Id="rId80" Type="http://schemas.openxmlformats.org/officeDocument/2006/relationships/hyperlink" Target="mailto:gersm.87@gmail.com" TargetMode="External"/><Relationship Id="rId85" Type="http://schemas.openxmlformats.org/officeDocument/2006/relationships/hyperlink" Target="mailto:atevar@lemon.es" TargetMode="External"/><Relationship Id="rId93" Type="http://schemas.openxmlformats.org/officeDocument/2006/relationships/hyperlink" Target="mailto:gersm.87@gmail.com" TargetMode="External"/><Relationship Id="rId98" Type="http://schemas.openxmlformats.org/officeDocument/2006/relationships/hyperlink" Target="mailto:gersm.87@gmail.com" TargetMode="External"/><Relationship Id="rId3" Type="http://schemas.openxmlformats.org/officeDocument/2006/relationships/hyperlink" Target="mailto:rmartinez@lemon&#8230;" TargetMode="External"/><Relationship Id="rId12" Type="http://schemas.openxmlformats.org/officeDocument/2006/relationships/hyperlink" Target="mailto:sat@lemon.es" TargetMode="External"/><Relationship Id="rId17" Type="http://schemas.openxmlformats.org/officeDocument/2006/relationships/hyperlink" Target="mailto:sat@lemon.es" TargetMode="External"/><Relationship Id="rId25" Type="http://schemas.openxmlformats.org/officeDocument/2006/relationships/hyperlink" Target="mailto:sat@lemon.es" TargetMode="External"/><Relationship Id="rId33" Type="http://schemas.openxmlformats.org/officeDocument/2006/relationships/hyperlink" Target="mailto:tecnicos.sib.bcn@gmail.com" TargetMode="External"/><Relationship Id="rId38" Type="http://schemas.openxmlformats.org/officeDocument/2006/relationships/hyperlink" Target="mailto:tecnicos.sib.bcn@gmail.com" TargetMode="External"/><Relationship Id="rId46" Type="http://schemas.openxmlformats.org/officeDocument/2006/relationships/hyperlink" Target="mailto:tecnicos.sib.bcn@gmail.com" TargetMode="External"/><Relationship Id="rId59" Type="http://schemas.openxmlformats.org/officeDocument/2006/relationships/hyperlink" Target="mailto:gersm.87@gmail.com" TargetMode="External"/><Relationship Id="rId67" Type="http://schemas.openxmlformats.org/officeDocument/2006/relationships/hyperlink" Target="mailto:atevar@lemon.es" TargetMode="External"/><Relationship Id="rId103" Type="http://schemas.openxmlformats.org/officeDocument/2006/relationships/hyperlink" Target="mailto:smartinez@lemon.es" TargetMode="External"/><Relationship Id="rId108" Type="http://schemas.openxmlformats.org/officeDocument/2006/relationships/hyperlink" Target="mailto:gersm.87@gmail.com" TargetMode="External"/><Relationship Id="rId116" Type="http://schemas.openxmlformats.org/officeDocument/2006/relationships/hyperlink" Target="mailto:gersm.87@gmail.com" TargetMode="External"/><Relationship Id="rId20" Type="http://schemas.openxmlformats.org/officeDocument/2006/relationships/hyperlink" Target="mailto:sat@lemon.es" TargetMode="External"/><Relationship Id="rId41" Type="http://schemas.openxmlformats.org/officeDocument/2006/relationships/hyperlink" Target="mailto:tecnicos.sib.bcn@gmail.com" TargetMode="External"/><Relationship Id="rId54" Type="http://schemas.openxmlformats.org/officeDocument/2006/relationships/hyperlink" Target="mailto:gersm.87@gmail.com" TargetMode="External"/><Relationship Id="rId62" Type="http://schemas.openxmlformats.org/officeDocument/2006/relationships/hyperlink" Target="mailto:gersm.87@gmail.com" TargetMode="External"/><Relationship Id="rId70" Type="http://schemas.openxmlformats.org/officeDocument/2006/relationships/hyperlink" Target="mailto:gersm.87@gmail.com" TargetMode="External"/><Relationship Id="rId75" Type="http://schemas.openxmlformats.org/officeDocument/2006/relationships/hyperlink" Target="mailto:atevar@lemon.es" TargetMode="External"/><Relationship Id="rId83" Type="http://schemas.openxmlformats.org/officeDocument/2006/relationships/hyperlink" Target="mailto:gersm.87@gmail.com" TargetMode="External"/><Relationship Id="rId88" Type="http://schemas.openxmlformats.org/officeDocument/2006/relationships/hyperlink" Target="mailto:gersm.87@gmail.com" TargetMode="External"/><Relationship Id="rId91" Type="http://schemas.openxmlformats.org/officeDocument/2006/relationships/hyperlink" Target="mailto:gersm.87@gmail.com" TargetMode="External"/><Relationship Id="rId96" Type="http://schemas.openxmlformats.org/officeDocument/2006/relationships/hyperlink" Target="mailto:smartinez@lemon.e" TargetMode="External"/><Relationship Id="rId111" Type="http://schemas.openxmlformats.org/officeDocument/2006/relationships/hyperlink" Target="mailto:smartinez@lemon.es" TargetMode="External"/><Relationship Id="rId1" Type="http://schemas.openxmlformats.org/officeDocument/2006/relationships/hyperlink" Target="mailto:rmartinez@lemon&#8230;" TargetMode="External"/><Relationship Id="rId6" Type="http://schemas.openxmlformats.org/officeDocument/2006/relationships/hyperlink" Target="mailto:smartinez@lemon.es" TargetMode="External"/><Relationship Id="rId15" Type="http://schemas.openxmlformats.org/officeDocument/2006/relationships/hyperlink" Target="mailto:smartinez@lemon.es" TargetMode="External"/><Relationship Id="rId23" Type="http://schemas.openxmlformats.org/officeDocument/2006/relationships/hyperlink" Target="mailto:sat@lemon.es" TargetMode="External"/><Relationship Id="rId28" Type="http://schemas.openxmlformats.org/officeDocument/2006/relationships/hyperlink" Target="mailto:atevar@lemon.es" TargetMode="External"/><Relationship Id="rId36" Type="http://schemas.openxmlformats.org/officeDocument/2006/relationships/hyperlink" Target="mailto:tecnicos.sib.bcn@gmail.com" TargetMode="External"/><Relationship Id="rId49" Type="http://schemas.openxmlformats.org/officeDocument/2006/relationships/hyperlink" Target="mailto:tecnicos.sib.bcn@gmail.com" TargetMode="External"/><Relationship Id="rId57" Type="http://schemas.openxmlformats.org/officeDocument/2006/relationships/hyperlink" Target="mailto:atevar@lemon.es" TargetMode="External"/><Relationship Id="rId106" Type="http://schemas.openxmlformats.org/officeDocument/2006/relationships/hyperlink" Target="mailto:gersm.87@gmail.com" TargetMode="External"/><Relationship Id="rId114" Type="http://schemas.openxmlformats.org/officeDocument/2006/relationships/hyperlink" Target="mailto:gersm.87@gmail.com" TargetMode="External"/><Relationship Id="rId119" Type="http://schemas.openxmlformats.org/officeDocument/2006/relationships/printerSettings" Target="../printerSettings/printerSettings1.bin"/><Relationship Id="rId10" Type="http://schemas.openxmlformats.org/officeDocument/2006/relationships/hyperlink" Target="mailto:sat@lemon.es" TargetMode="External"/><Relationship Id="rId31" Type="http://schemas.openxmlformats.org/officeDocument/2006/relationships/hyperlink" Target="mailto:tecnicos.sib.bcn@gmail.com" TargetMode="External"/><Relationship Id="rId44" Type="http://schemas.openxmlformats.org/officeDocument/2006/relationships/hyperlink" Target="mailto:tecnicos.sib.bcn@gmail.com" TargetMode="External"/><Relationship Id="rId52" Type="http://schemas.openxmlformats.org/officeDocument/2006/relationships/hyperlink" Target="mailto:gersm.87@gmail.com" TargetMode="External"/><Relationship Id="rId60" Type="http://schemas.openxmlformats.org/officeDocument/2006/relationships/hyperlink" Target="mailto:atevar@lemon.es" TargetMode="External"/><Relationship Id="rId65" Type="http://schemas.openxmlformats.org/officeDocument/2006/relationships/hyperlink" Target="mailto:gersm.87@gmail.com" TargetMode="External"/><Relationship Id="rId73" Type="http://schemas.openxmlformats.org/officeDocument/2006/relationships/hyperlink" Target="mailto:atevar@lemon.es" TargetMode="External"/><Relationship Id="rId78" Type="http://schemas.openxmlformats.org/officeDocument/2006/relationships/hyperlink" Target="mailto:atevar@lemon.es" TargetMode="External"/><Relationship Id="rId81" Type="http://schemas.openxmlformats.org/officeDocument/2006/relationships/hyperlink" Target="mailto:atevar@lemon.es" TargetMode="External"/><Relationship Id="rId86" Type="http://schemas.openxmlformats.org/officeDocument/2006/relationships/hyperlink" Target="mailto:gersm.87@gmail.com" TargetMode="External"/><Relationship Id="rId94" Type="http://schemas.openxmlformats.org/officeDocument/2006/relationships/hyperlink" Target="mailto:rmartinez@gmail.com" TargetMode="External"/><Relationship Id="rId99" Type="http://schemas.openxmlformats.org/officeDocument/2006/relationships/hyperlink" Target="mailto:smartinez@lemon.es" TargetMode="External"/><Relationship Id="rId101" Type="http://schemas.openxmlformats.org/officeDocument/2006/relationships/hyperlink" Target="mailto:smartinez@lemon.es" TargetMode="External"/><Relationship Id="rId4" Type="http://schemas.openxmlformats.org/officeDocument/2006/relationships/hyperlink" Target="mailto:rmartinez@..." TargetMode="External"/><Relationship Id="rId9" Type="http://schemas.openxmlformats.org/officeDocument/2006/relationships/hyperlink" Target="mailto:sat@lemon.es" TargetMode="External"/><Relationship Id="rId13" Type="http://schemas.openxmlformats.org/officeDocument/2006/relationships/hyperlink" Target="mailto:sat@lemon.es" TargetMode="External"/><Relationship Id="rId18" Type="http://schemas.openxmlformats.org/officeDocument/2006/relationships/hyperlink" Target="mailto:smartinez@lemon.es" TargetMode="External"/><Relationship Id="rId39" Type="http://schemas.openxmlformats.org/officeDocument/2006/relationships/hyperlink" Target="mailto:tecnicos.sib.bcn@gmail.com" TargetMode="External"/><Relationship Id="rId109" Type="http://schemas.openxmlformats.org/officeDocument/2006/relationships/hyperlink" Target="mailto:gersm.87@gmail.com" TargetMode="External"/><Relationship Id="rId34" Type="http://schemas.openxmlformats.org/officeDocument/2006/relationships/hyperlink" Target="mailto:tecnicos.sib.bcn@gmail.com" TargetMode="External"/><Relationship Id="rId50" Type="http://schemas.openxmlformats.org/officeDocument/2006/relationships/hyperlink" Target="mailto:tecnicos.sib.bcn@gmail.com" TargetMode="External"/><Relationship Id="rId55" Type="http://schemas.openxmlformats.org/officeDocument/2006/relationships/hyperlink" Target="mailto:atevar@lemon.es" TargetMode="External"/><Relationship Id="rId76" Type="http://schemas.openxmlformats.org/officeDocument/2006/relationships/hyperlink" Target="mailto:gersm.87@gmail.com" TargetMode="External"/><Relationship Id="rId97" Type="http://schemas.openxmlformats.org/officeDocument/2006/relationships/hyperlink" Target="mailto:gersm.87@gmail.com" TargetMode="External"/><Relationship Id="rId104" Type="http://schemas.openxmlformats.org/officeDocument/2006/relationships/hyperlink" Target="mailto:smartinez@lemon.es" TargetMode="External"/><Relationship Id="rId7" Type="http://schemas.openxmlformats.org/officeDocument/2006/relationships/hyperlink" Target="mailto:sat@lemon.es" TargetMode="External"/><Relationship Id="rId71" Type="http://schemas.openxmlformats.org/officeDocument/2006/relationships/hyperlink" Target="mailto:gersm.87@gmail.com" TargetMode="External"/><Relationship Id="rId92" Type="http://schemas.openxmlformats.org/officeDocument/2006/relationships/hyperlink" Target="mailto:smartinez@lemon.es" TargetMode="External"/><Relationship Id="rId2" Type="http://schemas.openxmlformats.org/officeDocument/2006/relationships/hyperlink" Target="mailto:rmartinez@lemon&#8230;" TargetMode="External"/><Relationship Id="rId29" Type="http://schemas.openxmlformats.org/officeDocument/2006/relationships/hyperlink" Target="mailto:tecnicos.sib.bc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7061-896E-4A4C-A019-08179E9E302C}">
  <dimension ref="A1:AO371"/>
  <sheetViews>
    <sheetView tabSelected="1" topLeftCell="S28" zoomScale="115" zoomScaleNormal="115" workbookViewId="0">
      <selection activeCell="X49" sqref="X49"/>
    </sheetView>
  </sheetViews>
  <sheetFormatPr baseColWidth="10" defaultRowHeight="15" x14ac:dyDescent="0.25"/>
  <cols>
    <col min="2" max="2" width="11.85546875" bestFit="1" customWidth="1"/>
    <col min="3" max="3" width="14.5703125" customWidth="1"/>
    <col min="4" max="4" width="11.5703125" bestFit="1" customWidth="1"/>
    <col min="5" max="5" width="12.5703125" customWidth="1"/>
    <col min="6" max="6" width="19.85546875" customWidth="1"/>
    <col min="7" max="7" width="13.42578125" customWidth="1"/>
    <col min="8" max="8" width="20.85546875" customWidth="1"/>
    <col min="9" max="9" width="11.5703125" bestFit="1" customWidth="1"/>
    <col min="10" max="10" width="15.140625" customWidth="1"/>
    <col min="11" max="11" width="20.42578125" customWidth="1"/>
    <col min="12" max="12" width="23.42578125" customWidth="1"/>
    <col min="14" max="15" width="23.28515625" customWidth="1"/>
    <col min="16" max="20" width="35.42578125" customWidth="1"/>
    <col min="21" max="21" width="23.28515625" customWidth="1"/>
    <col min="22" max="22" width="16.85546875" customWidth="1"/>
    <col min="23" max="25" width="27.140625" customWidth="1"/>
    <col min="26" max="26" width="31.28515625" customWidth="1"/>
    <col min="27" max="27" width="23.28515625" customWidth="1"/>
    <col min="28" max="29" width="36.42578125" customWidth="1"/>
    <col min="38" max="38" width="14.5703125" customWidth="1"/>
  </cols>
  <sheetData>
    <row r="1" spans="1:41" ht="15.75" thickBot="1" x14ac:dyDescent="0.3"/>
    <row r="2" spans="1:41" ht="15.75" thickBot="1" x14ac:dyDescent="0.3">
      <c r="A2" s="26"/>
      <c r="B2" s="66" t="s">
        <v>134</v>
      </c>
      <c r="N2" t="s">
        <v>179</v>
      </c>
      <c r="O2" s="66" t="s">
        <v>181</v>
      </c>
      <c r="P2" s="66" t="s">
        <v>180</v>
      </c>
      <c r="Q2" s="66" t="s">
        <v>158</v>
      </c>
      <c r="R2" s="66" t="s">
        <v>416</v>
      </c>
      <c r="S2" s="618" t="s">
        <v>417</v>
      </c>
      <c r="T2" s="66" t="s">
        <v>418</v>
      </c>
      <c r="U2" s="66" t="s">
        <v>434</v>
      </c>
      <c r="V2" s="38" t="s">
        <v>204</v>
      </c>
      <c r="W2" s="66" t="s">
        <v>435</v>
      </c>
      <c r="X2" s="66" t="s">
        <v>465</v>
      </c>
      <c r="Y2" s="66" t="s">
        <v>462</v>
      </c>
      <c r="Z2" s="66" t="s">
        <v>463</v>
      </c>
      <c r="AA2" s="66" t="s">
        <v>189</v>
      </c>
      <c r="AB2" s="66" t="s">
        <v>182</v>
      </c>
      <c r="AD2" s="67" t="s">
        <v>8</v>
      </c>
      <c r="AE2" s="68"/>
    </row>
    <row r="3" spans="1:41" ht="15.75" thickBot="1" x14ac:dyDescent="0.3">
      <c r="A3" s="208" t="s">
        <v>133</v>
      </c>
      <c r="B3" s="31">
        <v>44831</v>
      </c>
      <c r="C3" s="32" t="s">
        <v>0</v>
      </c>
      <c r="D3" s="33">
        <v>840</v>
      </c>
      <c r="E3" s="34">
        <v>0.21</v>
      </c>
      <c r="F3" s="33">
        <f t="shared" ref="F3:F7" si="0">D3*E3</f>
        <v>176.4</v>
      </c>
      <c r="G3" s="33">
        <f>D3+F3</f>
        <v>1016.4</v>
      </c>
      <c r="H3" s="35" t="s">
        <v>1</v>
      </c>
      <c r="I3" s="36">
        <f t="shared" ref="I3:I4" si="1">0.15*D3</f>
        <v>126</v>
      </c>
      <c r="J3" s="37">
        <f t="shared" ref="J3:J7" si="2">D3+F3-I3</f>
        <v>890.4</v>
      </c>
      <c r="K3" s="38" t="s">
        <v>2</v>
      </c>
      <c r="L3" s="39" t="s">
        <v>3</v>
      </c>
      <c r="M3" s="32" t="s">
        <v>0</v>
      </c>
      <c r="N3" s="118" t="s">
        <v>143</v>
      </c>
      <c r="O3" s="550">
        <v>44831.597916666666</v>
      </c>
      <c r="P3" s="608" t="s">
        <v>183</v>
      </c>
      <c r="Q3" s="609" t="s">
        <v>403</v>
      </c>
      <c r="R3" s="610">
        <v>17</v>
      </c>
      <c r="S3" s="619">
        <v>991.64</v>
      </c>
      <c r="T3" s="602">
        <v>890.4</v>
      </c>
      <c r="U3" s="521">
        <v>991.64</v>
      </c>
      <c r="V3" s="581">
        <f>SUM(S3-U3)</f>
        <v>0</v>
      </c>
      <c r="W3" s="581">
        <f>SUM(T3-U3)</f>
        <v>-101.24000000000001</v>
      </c>
      <c r="X3" s="640">
        <v>16</v>
      </c>
      <c r="Y3" s="555">
        <v>0</v>
      </c>
      <c r="Z3" s="554"/>
      <c r="AA3" s="554"/>
      <c r="AB3" s="523"/>
      <c r="AC3" s="118"/>
      <c r="AD3" s="59">
        <v>44831</v>
      </c>
      <c r="AE3" s="32" t="s">
        <v>0</v>
      </c>
      <c r="AF3" s="33">
        <v>840</v>
      </c>
      <c r="AG3" s="34">
        <v>0.21</v>
      </c>
      <c r="AH3" s="33">
        <f t="shared" ref="AH3:AH4" si="3">AF3*AG3</f>
        <v>176.4</v>
      </c>
      <c r="AI3" s="33">
        <v>1016.4</v>
      </c>
      <c r="AJ3" s="35" t="s">
        <v>1</v>
      </c>
      <c r="AK3" s="36">
        <v>24.76</v>
      </c>
      <c r="AL3" s="37">
        <f t="shared" ref="AL3:AL4" si="4">AF3+AH3-AK3</f>
        <v>991.64</v>
      </c>
      <c r="AM3" s="38" t="s">
        <v>2</v>
      </c>
      <c r="AN3" s="39" t="s">
        <v>3</v>
      </c>
      <c r="AO3" s="40"/>
    </row>
    <row r="4" spans="1:41" x14ac:dyDescent="0.25">
      <c r="A4" s="208" t="s">
        <v>133</v>
      </c>
      <c r="B4" s="28">
        <v>44834</v>
      </c>
      <c r="C4" s="6" t="s">
        <v>4</v>
      </c>
      <c r="D4" s="7">
        <v>600</v>
      </c>
      <c r="E4" s="8">
        <v>0.21</v>
      </c>
      <c r="F4" s="7">
        <f t="shared" si="0"/>
        <v>126</v>
      </c>
      <c r="G4" s="1">
        <f t="shared" ref="G4:G7" si="5">D4+F4</f>
        <v>726</v>
      </c>
      <c r="H4" s="9" t="s">
        <v>1</v>
      </c>
      <c r="I4" s="10">
        <f t="shared" si="1"/>
        <v>90</v>
      </c>
      <c r="J4" s="15">
        <f t="shared" si="2"/>
        <v>636</v>
      </c>
      <c r="K4" s="3" t="s">
        <v>2</v>
      </c>
      <c r="L4" s="4" t="s">
        <v>3</v>
      </c>
      <c r="M4" s="6" t="s">
        <v>4</v>
      </c>
      <c r="N4" s="118" t="s">
        <v>142</v>
      </c>
      <c r="O4" s="551" t="s">
        <v>226</v>
      </c>
      <c r="P4" s="609" t="s">
        <v>184</v>
      </c>
      <c r="Q4" s="608" t="s">
        <v>402</v>
      </c>
      <c r="R4" s="611" t="s">
        <v>421</v>
      </c>
      <c r="S4" s="620">
        <v>636</v>
      </c>
      <c r="T4" s="603">
        <v>636</v>
      </c>
      <c r="U4" s="522">
        <v>701.24</v>
      </c>
      <c r="V4" s="625">
        <f>SUM(S4,V3)-U4</f>
        <v>-65.240000000000009</v>
      </c>
      <c r="W4" s="625">
        <f>SUM(T4,W3)-U4</f>
        <v>-166.48000000000002</v>
      </c>
      <c r="X4" s="640">
        <v>27</v>
      </c>
      <c r="Y4" s="555">
        <v>0</v>
      </c>
      <c r="Z4" s="555"/>
      <c r="AA4" s="555"/>
      <c r="AB4" s="524"/>
      <c r="AC4" s="118"/>
      <c r="AD4" s="5">
        <v>44834</v>
      </c>
      <c r="AE4" s="6" t="s">
        <v>4</v>
      </c>
      <c r="AF4" s="7">
        <v>600</v>
      </c>
      <c r="AG4" s="8">
        <v>0.21</v>
      </c>
      <c r="AH4" s="7">
        <f t="shared" si="3"/>
        <v>126</v>
      </c>
      <c r="AI4" s="1">
        <f t="shared" ref="AI4" si="6">AF4+AH4</f>
        <v>726</v>
      </c>
      <c r="AJ4" s="9" t="s">
        <v>1</v>
      </c>
      <c r="AK4" s="10">
        <f t="shared" ref="AK4" si="7">0.15*AF4</f>
        <v>90</v>
      </c>
      <c r="AL4" s="15">
        <f t="shared" si="4"/>
        <v>636</v>
      </c>
      <c r="AM4" s="3" t="s">
        <v>2</v>
      </c>
      <c r="AN4" s="4" t="s">
        <v>3</v>
      </c>
      <c r="AO4" s="41"/>
    </row>
    <row r="5" spans="1:41" x14ac:dyDescent="0.25">
      <c r="A5" s="26"/>
      <c r="B5" s="104">
        <v>44853</v>
      </c>
      <c r="C5" s="105" t="s">
        <v>5</v>
      </c>
      <c r="D5" s="106">
        <v>2190</v>
      </c>
      <c r="E5" s="107">
        <v>0.21</v>
      </c>
      <c r="F5" s="108">
        <f t="shared" si="0"/>
        <v>459.9</v>
      </c>
      <c r="G5" s="108">
        <f t="shared" si="5"/>
        <v>2649.9</v>
      </c>
      <c r="H5" s="109" t="s">
        <v>1</v>
      </c>
      <c r="I5" s="110">
        <f>0.15*D5</f>
        <v>328.5</v>
      </c>
      <c r="J5" s="111">
        <f t="shared" si="2"/>
        <v>2321.4</v>
      </c>
      <c r="K5" s="112" t="s">
        <v>2</v>
      </c>
      <c r="L5" s="112" t="s">
        <v>3</v>
      </c>
      <c r="M5" s="105" t="s">
        <v>5</v>
      </c>
      <c r="N5" s="118" t="s">
        <v>144</v>
      </c>
      <c r="O5" s="551"/>
      <c r="P5" s="612"/>
      <c r="Q5" s="612"/>
      <c r="R5" s="613"/>
      <c r="S5" s="620"/>
      <c r="T5" s="604"/>
      <c r="U5" s="626">
        <v>0</v>
      </c>
      <c r="V5" s="625">
        <f>SUM(S5,V4)-U5</f>
        <v>-65.240000000000009</v>
      </c>
      <c r="W5" s="625">
        <f t="shared" ref="W5:W38" si="8">SUM(T5,W4)-U5</f>
        <v>-166.48000000000002</v>
      </c>
      <c r="X5" s="641"/>
      <c r="Y5" s="555">
        <v>0</v>
      </c>
      <c r="Z5" s="555"/>
      <c r="AA5" s="555"/>
      <c r="AB5" s="524"/>
      <c r="AC5" s="118"/>
      <c r="AD5" s="60"/>
      <c r="AO5" s="41"/>
    </row>
    <row r="6" spans="1:41" x14ac:dyDescent="0.25">
      <c r="A6" s="208" t="s">
        <v>133</v>
      </c>
      <c r="B6" s="29">
        <v>44897</v>
      </c>
      <c r="C6" s="14" t="s">
        <v>6</v>
      </c>
      <c r="D6" s="13">
        <v>2727.5</v>
      </c>
      <c r="E6" s="8">
        <v>0.21</v>
      </c>
      <c r="F6" s="7">
        <f t="shared" si="0"/>
        <v>572.77499999999998</v>
      </c>
      <c r="G6" s="1">
        <f t="shared" si="5"/>
        <v>3300.2750000000001</v>
      </c>
      <c r="H6" s="14" t="s">
        <v>1</v>
      </c>
      <c r="I6" s="7">
        <f t="shared" ref="I6:I7" si="9">0.15*D6</f>
        <v>409.125</v>
      </c>
      <c r="J6" s="15">
        <f t="shared" si="2"/>
        <v>2891.15</v>
      </c>
      <c r="K6" s="3" t="s">
        <v>2</v>
      </c>
      <c r="L6" s="4" t="s">
        <v>3</v>
      </c>
      <c r="M6" s="14" t="s">
        <v>6</v>
      </c>
      <c r="N6" s="118" t="s">
        <v>145</v>
      </c>
      <c r="O6" s="551" t="s">
        <v>247</v>
      </c>
      <c r="P6" s="608" t="s">
        <v>185</v>
      </c>
      <c r="Q6" s="608" t="s">
        <v>404</v>
      </c>
      <c r="R6" s="611" t="s">
        <v>422</v>
      </c>
      <c r="S6" s="620">
        <v>2891.15</v>
      </c>
      <c r="T6" s="603">
        <v>2891.15</v>
      </c>
      <c r="U6" s="522">
        <v>2891.15</v>
      </c>
      <c r="V6" s="625">
        <f>SUM(S6,V5)-U6</f>
        <v>-65.240000000000236</v>
      </c>
      <c r="W6" s="625">
        <f t="shared" si="8"/>
        <v>-166.48000000000002</v>
      </c>
      <c r="X6" s="641">
        <v>26</v>
      </c>
      <c r="Y6" s="555">
        <v>0</v>
      </c>
      <c r="Z6" s="555"/>
      <c r="AA6" s="555"/>
      <c r="AB6" s="524"/>
      <c r="AC6" s="118"/>
      <c r="AD6" s="11">
        <v>44897</v>
      </c>
      <c r="AE6" s="12" t="s">
        <v>6</v>
      </c>
      <c r="AF6" s="13">
        <v>2727.5</v>
      </c>
      <c r="AG6" s="8">
        <v>0.21</v>
      </c>
      <c r="AH6" s="7">
        <f t="shared" ref="AH6" si="10">AF6*AG6</f>
        <v>572.77499999999998</v>
      </c>
      <c r="AI6" s="1">
        <f t="shared" ref="AI6" si="11">AF6+AH6</f>
        <v>3300.2750000000001</v>
      </c>
      <c r="AJ6" s="14" t="s">
        <v>1</v>
      </c>
      <c r="AK6" s="7">
        <f t="shared" ref="AK6" si="12">0.15*AF6</f>
        <v>409.125</v>
      </c>
      <c r="AL6" s="15">
        <f t="shared" ref="AL6" si="13">AF6+AH6-AK6</f>
        <v>2891.15</v>
      </c>
      <c r="AM6" s="3" t="s">
        <v>2</v>
      </c>
      <c r="AN6" s="4" t="s">
        <v>3</v>
      </c>
      <c r="AO6" s="41"/>
    </row>
    <row r="7" spans="1:41" ht="15.75" thickBot="1" x14ac:dyDescent="0.3">
      <c r="A7" s="208" t="s">
        <v>133</v>
      </c>
      <c r="B7" s="30">
        <v>44925</v>
      </c>
      <c r="C7" s="25" t="s">
        <v>7</v>
      </c>
      <c r="D7" s="42">
        <v>8047</v>
      </c>
      <c r="E7" s="43">
        <v>0.21</v>
      </c>
      <c r="F7" s="44">
        <f t="shared" si="0"/>
        <v>1689.87</v>
      </c>
      <c r="G7" s="42">
        <f t="shared" si="5"/>
        <v>9736.869999999999</v>
      </c>
      <c r="H7" s="45" t="s">
        <v>1</v>
      </c>
      <c r="I7" s="44">
        <f t="shared" si="9"/>
        <v>1207.05</v>
      </c>
      <c r="J7" s="46">
        <f t="shared" si="2"/>
        <v>8529.82</v>
      </c>
      <c r="K7" s="16" t="s">
        <v>2</v>
      </c>
      <c r="L7" s="17" t="s">
        <v>3</v>
      </c>
      <c r="M7" s="25" t="s">
        <v>7</v>
      </c>
      <c r="N7" s="118" t="s">
        <v>146</v>
      </c>
      <c r="O7" s="551" t="s">
        <v>248</v>
      </c>
      <c r="P7" s="608" t="s">
        <v>452</v>
      </c>
      <c r="Q7" s="608" t="s">
        <v>454</v>
      </c>
      <c r="R7" s="611" t="s">
        <v>427</v>
      </c>
      <c r="S7" s="620">
        <v>8529.82</v>
      </c>
      <c r="T7" s="603">
        <v>8529.82</v>
      </c>
      <c r="U7" s="627">
        <v>3000</v>
      </c>
      <c r="V7" s="625">
        <f t="shared" ref="V7:V38" si="14">SUM(S7,V6)-U7</f>
        <v>5464.58</v>
      </c>
      <c r="W7" s="625">
        <f t="shared" si="8"/>
        <v>5363.34</v>
      </c>
      <c r="X7" s="641">
        <v>31</v>
      </c>
      <c r="Y7" s="555">
        <v>61.86</v>
      </c>
      <c r="Z7" s="555"/>
      <c r="AA7" s="555">
        <v>3519.82</v>
      </c>
      <c r="AB7" s="558">
        <f>SUM(Z7-AA7)</f>
        <v>-3519.82</v>
      </c>
      <c r="AC7" s="134"/>
      <c r="AD7" s="69">
        <v>44967</v>
      </c>
      <c r="AE7" s="70" t="s">
        <v>9</v>
      </c>
      <c r="AF7" s="71">
        <v>8047.71</v>
      </c>
      <c r="AG7" s="72">
        <v>0.21</v>
      </c>
      <c r="AH7" s="73">
        <f t="shared" ref="AH7" si="15">AF7*AG7</f>
        <v>1690.0191</v>
      </c>
      <c r="AI7" s="71">
        <f t="shared" ref="AI7" si="16">AF7+AH7</f>
        <v>9737.7291000000005</v>
      </c>
      <c r="AJ7" s="74" t="s">
        <v>1</v>
      </c>
      <c r="AK7" s="73">
        <f t="shared" ref="AK7" si="17">0.15*AF7</f>
        <v>1207.1565000000001</v>
      </c>
      <c r="AL7" s="75">
        <f t="shared" ref="AL7" si="18">AF7+AH7-AK7</f>
        <v>8530.5725999999995</v>
      </c>
      <c r="AM7" s="61" t="s">
        <v>2</v>
      </c>
      <c r="AN7" s="17" t="s">
        <v>3</v>
      </c>
      <c r="AO7" s="47"/>
    </row>
    <row r="8" spans="1:41" ht="15.75" thickBot="1" x14ac:dyDescent="0.3">
      <c r="A8" s="26"/>
      <c r="B8" s="114"/>
      <c r="C8" s="26"/>
      <c r="D8" s="115"/>
      <c r="E8" s="84"/>
      <c r="F8" s="85"/>
      <c r="G8" s="115"/>
      <c r="H8" s="116"/>
      <c r="I8" s="85"/>
      <c r="J8" s="86"/>
      <c r="M8" s="26"/>
      <c r="O8" s="552"/>
      <c r="P8" s="614">
        <v>44946</v>
      </c>
      <c r="Q8" s="614" t="s">
        <v>453</v>
      </c>
      <c r="R8" s="611" t="s">
        <v>456</v>
      </c>
      <c r="S8" s="620"/>
      <c r="T8" s="605"/>
      <c r="U8" s="627">
        <v>2000</v>
      </c>
      <c r="V8" s="625">
        <f t="shared" si="14"/>
        <v>3464.58</v>
      </c>
      <c r="W8" s="625">
        <f t="shared" si="8"/>
        <v>3363.34</v>
      </c>
      <c r="X8" s="641">
        <v>15</v>
      </c>
      <c r="Y8" s="555">
        <v>18.37</v>
      </c>
      <c r="Z8" s="555"/>
      <c r="AA8" s="555"/>
      <c r="AB8" s="173"/>
      <c r="AD8" s="117"/>
      <c r="AE8" s="26"/>
      <c r="AF8" s="115"/>
      <c r="AG8" s="84"/>
      <c r="AH8" s="85"/>
      <c r="AI8" s="115"/>
      <c r="AJ8" s="116"/>
      <c r="AK8" s="85"/>
      <c r="AL8" s="86"/>
    </row>
    <row r="9" spans="1:41" ht="15.75" thickBot="1" x14ac:dyDescent="0.3">
      <c r="A9" s="26"/>
      <c r="B9" s="113" t="s">
        <v>135</v>
      </c>
      <c r="C9" s="26"/>
      <c r="M9" s="26"/>
      <c r="O9" s="552"/>
      <c r="P9" s="614">
        <v>44972</v>
      </c>
      <c r="Q9" s="614" t="s">
        <v>455</v>
      </c>
      <c r="R9" s="611" t="s">
        <v>457</v>
      </c>
      <c r="S9" s="620"/>
      <c r="T9" s="605"/>
      <c r="U9" s="627">
        <v>3519.82</v>
      </c>
      <c r="V9" s="625">
        <f t="shared" si="14"/>
        <v>-55.240000000000236</v>
      </c>
      <c r="W9" s="625">
        <f t="shared" si="8"/>
        <v>-156.48000000000002</v>
      </c>
      <c r="X9" s="641">
        <v>26</v>
      </c>
      <c r="Y9" s="555">
        <v>0</v>
      </c>
      <c r="Z9" s="555"/>
      <c r="AA9" s="555"/>
      <c r="AB9" s="173"/>
    </row>
    <row r="10" spans="1:41" ht="15.75" thickBot="1" x14ac:dyDescent="0.3">
      <c r="A10" s="208" t="s">
        <v>133</v>
      </c>
      <c r="B10" s="48">
        <v>44967</v>
      </c>
      <c r="C10" s="49" t="s">
        <v>9</v>
      </c>
      <c r="D10" s="50">
        <v>6651</v>
      </c>
      <c r="E10" s="34">
        <v>0.21</v>
      </c>
      <c r="F10" s="33">
        <f t="shared" ref="F10" si="19">D10*E10</f>
        <v>1396.71</v>
      </c>
      <c r="G10" s="50">
        <f t="shared" ref="G10" si="20">D10+F10</f>
        <v>8047.71</v>
      </c>
      <c r="H10" s="51" t="s">
        <v>1</v>
      </c>
      <c r="I10" s="33">
        <f t="shared" ref="I10" si="21">0.15*D10</f>
        <v>997.65</v>
      </c>
      <c r="J10" s="52">
        <f t="shared" ref="J10" si="22">D10+F10-I10</f>
        <v>7050.06</v>
      </c>
      <c r="K10" s="53" t="s">
        <v>2</v>
      </c>
      <c r="L10" s="54" t="s">
        <v>3</v>
      </c>
      <c r="M10" s="49" t="s">
        <v>9</v>
      </c>
      <c r="N10" s="118" t="s">
        <v>147</v>
      </c>
      <c r="O10" s="551" t="s">
        <v>265</v>
      </c>
      <c r="P10" s="608" t="s">
        <v>186</v>
      </c>
      <c r="Q10" s="608" t="s">
        <v>405</v>
      </c>
      <c r="R10" s="611" t="s">
        <v>423</v>
      </c>
      <c r="S10" s="620">
        <v>7050.06</v>
      </c>
      <c r="T10" s="603">
        <v>7050.06</v>
      </c>
      <c r="U10" s="627">
        <v>7050.06</v>
      </c>
      <c r="V10" s="625">
        <f t="shared" si="14"/>
        <v>-55.240000000000691</v>
      </c>
      <c r="W10" s="625">
        <f t="shared" si="8"/>
        <v>-156.48000000000047</v>
      </c>
      <c r="X10" s="641">
        <v>20</v>
      </c>
      <c r="Y10" s="555">
        <v>0</v>
      </c>
      <c r="Z10" s="555"/>
      <c r="AA10" s="555"/>
      <c r="AB10" s="524"/>
      <c r="AC10" s="118"/>
      <c r="AD10" s="62">
        <v>44967</v>
      </c>
      <c r="AE10" s="49" t="s">
        <v>9</v>
      </c>
      <c r="AF10" s="50">
        <v>6651</v>
      </c>
      <c r="AG10" s="34">
        <v>0.21</v>
      </c>
      <c r="AH10" s="33">
        <f t="shared" ref="AH10:AH20" si="23">AF10*AG10</f>
        <v>1396.71</v>
      </c>
      <c r="AI10" s="50">
        <f t="shared" ref="AI10:AI20" si="24">AF10+AH10</f>
        <v>8047.71</v>
      </c>
      <c r="AJ10" s="51" t="s">
        <v>1</v>
      </c>
      <c r="AK10" s="33">
        <f t="shared" ref="AK10:AK13" si="25">0.15*AF10</f>
        <v>997.65</v>
      </c>
      <c r="AL10" s="52">
        <f t="shared" ref="AL10:AL20" si="26">AF10+AH10-AK10</f>
        <v>7050.06</v>
      </c>
      <c r="AM10" s="53" t="s">
        <v>2</v>
      </c>
      <c r="AN10" s="54" t="s">
        <v>3</v>
      </c>
      <c r="AO10" s="40"/>
    </row>
    <row r="11" spans="1:41" ht="15.75" thickBot="1" x14ac:dyDescent="0.3">
      <c r="A11" s="208" t="s">
        <v>133</v>
      </c>
      <c r="B11" s="27">
        <v>44981</v>
      </c>
      <c r="C11" s="14" t="s">
        <v>10</v>
      </c>
      <c r="D11" s="18">
        <v>13798</v>
      </c>
      <c r="E11" s="2">
        <v>0.21</v>
      </c>
      <c r="F11" s="1">
        <f t="shared" ref="F11:F20" si="27">D11*E11</f>
        <v>2897.58</v>
      </c>
      <c r="G11" s="18">
        <f t="shared" ref="G11:G20" si="28">D11+F11</f>
        <v>16695.580000000002</v>
      </c>
      <c r="H11" s="19" t="s">
        <v>1</v>
      </c>
      <c r="I11" s="1">
        <f t="shared" ref="I11:I13" si="29">0.15*D11</f>
        <v>2069.6999999999998</v>
      </c>
      <c r="J11" s="20">
        <f t="shared" ref="J11:J20" si="30">D11+F11-I11</f>
        <v>14625.880000000001</v>
      </c>
      <c r="K11" t="s">
        <v>2</v>
      </c>
      <c r="L11" s="17" t="s">
        <v>3</v>
      </c>
      <c r="M11" s="14" t="s">
        <v>10</v>
      </c>
      <c r="N11" s="118" t="s">
        <v>148</v>
      </c>
      <c r="O11" s="551" t="s">
        <v>289</v>
      </c>
      <c r="P11" s="608" t="s">
        <v>458</v>
      </c>
      <c r="Q11" s="608" t="s">
        <v>459</v>
      </c>
      <c r="R11" s="611" t="s">
        <v>461</v>
      </c>
      <c r="S11" s="620">
        <v>14625.88</v>
      </c>
      <c r="T11" s="603">
        <v>14888.76</v>
      </c>
      <c r="U11" s="627">
        <v>4875.29</v>
      </c>
      <c r="V11" s="625">
        <f t="shared" si="14"/>
        <v>9695.3499999999985</v>
      </c>
      <c r="W11" s="625">
        <f t="shared" si="8"/>
        <v>9856.989999999998</v>
      </c>
      <c r="X11" s="641">
        <v>43</v>
      </c>
      <c r="Y11" s="555">
        <v>147.34</v>
      </c>
      <c r="Z11" s="555"/>
      <c r="AA11" s="555"/>
      <c r="AB11" s="557"/>
      <c r="AC11" s="118" t="s">
        <v>188</v>
      </c>
      <c r="AD11" s="63">
        <v>44981</v>
      </c>
      <c r="AE11" s="14" t="s">
        <v>10</v>
      </c>
      <c r="AF11" s="18">
        <v>13798</v>
      </c>
      <c r="AG11" s="2">
        <v>0.21</v>
      </c>
      <c r="AH11" s="1">
        <f t="shared" si="23"/>
        <v>2897.58</v>
      </c>
      <c r="AI11" s="18">
        <f t="shared" si="24"/>
        <v>16695.580000000002</v>
      </c>
      <c r="AJ11" s="19" t="s">
        <v>1</v>
      </c>
      <c r="AK11" s="1">
        <f t="shared" si="25"/>
        <v>2069.6999999999998</v>
      </c>
      <c r="AL11" s="20">
        <f t="shared" si="26"/>
        <v>14625.880000000001</v>
      </c>
      <c r="AM11" t="s">
        <v>2</v>
      </c>
      <c r="AN11" s="17" t="s">
        <v>3</v>
      </c>
      <c r="AO11" s="41"/>
    </row>
    <row r="12" spans="1:41" ht="15.75" thickBot="1" x14ac:dyDescent="0.3">
      <c r="A12" s="208" t="s">
        <v>133</v>
      </c>
      <c r="B12" s="28">
        <v>44981</v>
      </c>
      <c r="C12" s="14" t="s">
        <v>11</v>
      </c>
      <c r="D12" s="21">
        <v>3521</v>
      </c>
      <c r="E12" s="8">
        <v>0.21</v>
      </c>
      <c r="F12" s="7">
        <f t="shared" si="27"/>
        <v>739.41</v>
      </c>
      <c r="G12" s="18">
        <f t="shared" si="28"/>
        <v>4260.41</v>
      </c>
      <c r="H12" s="22" t="s">
        <v>1</v>
      </c>
      <c r="I12" s="1">
        <f t="shared" si="29"/>
        <v>528.15</v>
      </c>
      <c r="J12" s="20">
        <f t="shared" si="30"/>
        <v>3732.2599999999998</v>
      </c>
      <c r="K12" t="s">
        <v>2</v>
      </c>
      <c r="L12" s="17" t="s">
        <v>3</v>
      </c>
      <c r="M12" s="14" t="s">
        <v>11</v>
      </c>
      <c r="N12" s="118" t="s">
        <v>149</v>
      </c>
      <c r="P12" s="615">
        <v>45082</v>
      </c>
      <c r="Q12" s="608" t="s">
        <v>460</v>
      </c>
      <c r="R12" s="610">
        <v>101</v>
      </c>
      <c r="S12" s="621"/>
      <c r="U12" s="628">
        <v>9750.59</v>
      </c>
      <c r="V12" s="625">
        <f t="shared" si="14"/>
        <v>-55.240000000001601</v>
      </c>
      <c r="W12" s="625">
        <f t="shared" si="8"/>
        <v>106.39999999999782</v>
      </c>
      <c r="X12" s="641">
        <v>47</v>
      </c>
      <c r="Y12" s="555">
        <v>0</v>
      </c>
      <c r="Z12" s="555"/>
      <c r="AA12" s="555"/>
      <c r="AB12" s="173"/>
      <c r="AC12" s="118" t="s">
        <v>191</v>
      </c>
      <c r="AD12" s="64">
        <v>44981</v>
      </c>
      <c r="AE12" s="14" t="s">
        <v>11</v>
      </c>
      <c r="AF12" s="21">
        <v>3521</v>
      </c>
      <c r="AG12" s="8">
        <v>0.21</v>
      </c>
      <c r="AH12" s="7">
        <f t="shared" si="23"/>
        <v>739.41</v>
      </c>
      <c r="AI12" s="18">
        <f t="shared" si="24"/>
        <v>4260.41</v>
      </c>
      <c r="AJ12" s="22" t="s">
        <v>1</v>
      </c>
      <c r="AK12" s="1">
        <f t="shared" si="25"/>
        <v>528.15</v>
      </c>
      <c r="AL12" s="20">
        <f t="shared" si="26"/>
        <v>3732.2599999999998</v>
      </c>
      <c r="AM12" t="s">
        <v>2</v>
      </c>
      <c r="AN12" s="17" t="s">
        <v>3</v>
      </c>
      <c r="AO12" s="41"/>
    </row>
    <row r="13" spans="1:41" ht="15.75" thickBot="1" x14ac:dyDescent="0.3">
      <c r="A13" s="208" t="s">
        <v>133</v>
      </c>
      <c r="B13" s="55">
        <v>44995</v>
      </c>
      <c r="C13" s="23" t="s">
        <v>12</v>
      </c>
      <c r="D13" s="24">
        <v>2280</v>
      </c>
      <c r="E13" s="8">
        <v>0.21</v>
      </c>
      <c r="F13" s="7">
        <f t="shared" si="27"/>
        <v>478.79999999999995</v>
      </c>
      <c r="G13" s="18">
        <f t="shared" si="28"/>
        <v>2758.8</v>
      </c>
      <c r="H13" s="14" t="s">
        <v>1</v>
      </c>
      <c r="I13" s="1">
        <f t="shared" si="29"/>
        <v>342</v>
      </c>
      <c r="J13" s="20">
        <f t="shared" si="30"/>
        <v>2416.8000000000002</v>
      </c>
      <c r="K13" t="s">
        <v>2</v>
      </c>
      <c r="L13" s="17" t="s">
        <v>3</v>
      </c>
      <c r="M13" s="23" t="s">
        <v>12</v>
      </c>
      <c r="N13" s="118" t="s">
        <v>303</v>
      </c>
      <c r="O13" s="551" t="s">
        <v>289</v>
      </c>
      <c r="P13" s="608" t="s">
        <v>187</v>
      </c>
      <c r="Q13" s="608" t="s">
        <v>406</v>
      </c>
      <c r="R13" s="611" t="s">
        <v>424</v>
      </c>
      <c r="S13" s="620">
        <v>3732.26</v>
      </c>
      <c r="T13" s="603">
        <v>3732.26</v>
      </c>
      <c r="U13" s="627">
        <v>3200</v>
      </c>
      <c r="V13" s="625">
        <f t="shared" si="14"/>
        <v>477.01999999999862</v>
      </c>
      <c r="W13" s="625">
        <f t="shared" si="8"/>
        <v>638.65999999999804</v>
      </c>
      <c r="X13" s="641">
        <v>39</v>
      </c>
      <c r="Y13" s="555">
        <v>6.58</v>
      </c>
      <c r="Z13" s="555"/>
      <c r="AA13" s="555"/>
      <c r="AB13" s="173"/>
      <c r="AC13" t="s">
        <v>192</v>
      </c>
      <c r="AD13" s="65">
        <v>44995</v>
      </c>
      <c r="AE13" s="23" t="s">
        <v>12</v>
      </c>
      <c r="AF13" s="24">
        <v>2280</v>
      </c>
      <c r="AG13" s="8">
        <v>0.21</v>
      </c>
      <c r="AH13" s="7">
        <f t="shared" si="23"/>
        <v>478.79999999999995</v>
      </c>
      <c r="AI13" s="18">
        <f t="shared" si="24"/>
        <v>2758.8</v>
      </c>
      <c r="AJ13" s="14" t="s">
        <v>1</v>
      </c>
      <c r="AK13" s="1">
        <f t="shared" si="25"/>
        <v>342</v>
      </c>
      <c r="AL13" s="20">
        <f t="shared" si="26"/>
        <v>2416.8000000000002</v>
      </c>
      <c r="AM13" t="s">
        <v>2</v>
      </c>
      <c r="AN13" s="17" t="s">
        <v>3</v>
      </c>
      <c r="AO13" s="41"/>
    </row>
    <row r="14" spans="1:41" ht="15.75" thickBot="1" x14ac:dyDescent="0.3">
      <c r="A14" s="208" t="s">
        <v>133</v>
      </c>
      <c r="B14" s="55">
        <v>45138</v>
      </c>
      <c r="C14" s="14" t="s">
        <v>13</v>
      </c>
      <c r="D14" s="18">
        <v>162.32</v>
      </c>
      <c r="E14" s="2">
        <v>0.21</v>
      </c>
      <c r="F14" s="1">
        <f t="shared" si="27"/>
        <v>34.087199999999996</v>
      </c>
      <c r="G14" s="18">
        <f t="shared" si="28"/>
        <v>196.40719999999999</v>
      </c>
      <c r="H14" s="19" t="s">
        <v>1</v>
      </c>
      <c r="I14" s="1">
        <f>0.15*D14</f>
        <v>24.347999999999999</v>
      </c>
      <c r="J14" s="20">
        <f t="shared" si="30"/>
        <v>172.05919999999998</v>
      </c>
      <c r="K14" s="56" t="s">
        <v>2</v>
      </c>
      <c r="L14" s="17" t="s">
        <v>3</v>
      </c>
      <c r="M14" s="14" t="s">
        <v>13</v>
      </c>
      <c r="N14" s="118" t="s">
        <v>148</v>
      </c>
      <c r="O14" s="551" t="s">
        <v>300</v>
      </c>
      <c r="P14" s="608" t="s">
        <v>190</v>
      </c>
      <c r="Q14" s="608" t="s">
        <v>407</v>
      </c>
      <c r="R14" s="611" t="s">
        <v>425</v>
      </c>
      <c r="S14" s="620">
        <v>2416.8000000000002</v>
      </c>
      <c r="T14" s="603">
        <v>2416.8000000000002</v>
      </c>
      <c r="U14" s="522">
        <v>2949.27</v>
      </c>
      <c r="V14" s="625">
        <f t="shared" si="14"/>
        <v>-55.450000000001182</v>
      </c>
      <c r="W14" s="625">
        <f t="shared" si="8"/>
        <v>106.18999999999824</v>
      </c>
      <c r="X14" s="641">
        <v>59</v>
      </c>
      <c r="Y14" s="555">
        <v>0</v>
      </c>
      <c r="Z14" s="555"/>
      <c r="AA14" s="555"/>
      <c r="AB14" s="173"/>
      <c r="AC14" s="118" t="s">
        <v>195</v>
      </c>
      <c r="AD14" s="55">
        <v>45138</v>
      </c>
      <c r="AE14" s="14" t="s">
        <v>13</v>
      </c>
      <c r="AF14" s="18">
        <v>162.32</v>
      </c>
      <c r="AG14" s="2">
        <v>0.21</v>
      </c>
      <c r="AH14" s="1">
        <f t="shared" si="23"/>
        <v>34.087199999999996</v>
      </c>
      <c r="AI14" s="18">
        <f t="shared" si="24"/>
        <v>196.40719999999999</v>
      </c>
      <c r="AJ14" s="19" t="s">
        <v>1</v>
      </c>
      <c r="AK14" s="1">
        <f>0.15*AF14</f>
        <v>24.347999999999999</v>
      </c>
      <c r="AL14" s="20">
        <f t="shared" si="26"/>
        <v>172.05919999999998</v>
      </c>
      <c r="AM14" s="56" t="s">
        <v>2</v>
      </c>
      <c r="AN14" s="17" t="s">
        <v>3</v>
      </c>
      <c r="AO14" s="41"/>
    </row>
    <row r="15" spans="1:41" ht="15.75" thickBot="1" x14ac:dyDescent="0.3">
      <c r="A15" s="208" t="s">
        <v>133</v>
      </c>
      <c r="B15" s="55">
        <v>45138</v>
      </c>
      <c r="C15" s="14" t="s">
        <v>14</v>
      </c>
      <c r="D15" s="21">
        <v>829.82</v>
      </c>
      <c r="E15" s="2">
        <v>0.21</v>
      </c>
      <c r="F15" s="1">
        <f t="shared" si="27"/>
        <v>174.26220000000001</v>
      </c>
      <c r="G15" s="18">
        <f t="shared" si="28"/>
        <v>1004.0822000000001</v>
      </c>
      <c r="H15" s="22" t="s">
        <v>1</v>
      </c>
      <c r="I15" s="1">
        <f>0.15*D15</f>
        <v>124.473</v>
      </c>
      <c r="J15" s="20">
        <f t="shared" si="30"/>
        <v>879.6092000000001</v>
      </c>
      <c r="K15" s="56" t="s">
        <v>2</v>
      </c>
      <c r="L15" s="17" t="s">
        <v>3</v>
      </c>
      <c r="M15" s="14" t="s">
        <v>14</v>
      </c>
      <c r="N15" s="118" t="s">
        <v>149</v>
      </c>
      <c r="O15" s="551" t="s">
        <v>316</v>
      </c>
      <c r="P15" s="608" t="s">
        <v>193</v>
      </c>
      <c r="Q15" s="608" t="s">
        <v>408</v>
      </c>
      <c r="R15" s="611" t="s">
        <v>426</v>
      </c>
      <c r="S15" s="620">
        <v>172.06</v>
      </c>
      <c r="T15" s="603">
        <v>172.06</v>
      </c>
      <c r="U15" s="522">
        <v>10000</v>
      </c>
      <c r="V15" s="625">
        <f t="shared" si="14"/>
        <v>-9883.3900000000012</v>
      </c>
      <c r="W15" s="625">
        <f t="shared" si="8"/>
        <v>-9721.7500000000018</v>
      </c>
      <c r="X15" s="641">
        <v>43</v>
      </c>
      <c r="Y15" s="555">
        <v>0</v>
      </c>
      <c r="Z15" s="555"/>
      <c r="AA15" s="555"/>
      <c r="AB15" s="524"/>
      <c r="AC15" s="118"/>
      <c r="AD15" s="55">
        <v>45138</v>
      </c>
      <c r="AE15" s="14" t="s">
        <v>14</v>
      </c>
      <c r="AF15" s="21">
        <v>829.82</v>
      </c>
      <c r="AG15" s="2">
        <v>0.21</v>
      </c>
      <c r="AH15" s="1">
        <f t="shared" si="23"/>
        <v>174.26220000000001</v>
      </c>
      <c r="AI15" s="18">
        <f t="shared" si="24"/>
        <v>1004.0822000000001</v>
      </c>
      <c r="AJ15" s="22" t="s">
        <v>1</v>
      </c>
      <c r="AK15" s="1">
        <f>0.15*AF15</f>
        <v>124.473</v>
      </c>
      <c r="AL15" s="20">
        <f t="shared" si="26"/>
        <v>879.6092000000001</v>
      </c>
      <c r="AM15" s="56" t="s">
        <v>2</v>
      </c>
      <c r="AN15" s="17" t="s">
        <v>3</v>
      </c>
      <c r="AO15" s="41"/>
    </row>
    <row r="16" spans="1:41" ht="15.75" thickBot="1" x14ac:dyDescent="0.3">
      <c r="A16" s="208" t="s">
        <v>133</v>
      </c>
      <c r="B16" s="55">
        <v>45138</v>
      </c>
      <c r="C16" s="14" t="s">
        <v>15</v>
      </c>
      <c r="D16" s="18">
        <v>9111.8799999999992</v>
      </c>
      <c r="E16" s="2">
        <v>0.21</v>
      </c>
      <c r="F16" s="1">
        <f t="shared" si="27"/>
        <v>1913.4947999999997</v>
      </c>
      <c r="G16" s="18">
        <f t="shared" si="28"/>
        <v>11025.3748</v>
      </c>
      <c r="H16" s="19" t="s">
        <v>1</v>
      </c>
      <c r="I16" s="1">
        <f>0.15*D16</f>
        <v>1366.7819999999999</v>
      </c>
      <c r="J16" s="20">
        <f t="shared" si="30"/>
        <v>9658.5928000000004</v>
      </c>
      <c r="K16" s="56" t="s">
        <v>2</v>
      </c>
      <c r="L16" s="17" t="s">
        <v>3</v>
      </c>
      <c r="M16" s="14" t="s">
        <v>15</v>
      </c>
      <c r="N16" s="118" t="s">
        <v>150</v>
      </c>
      <c r="O16" s="551" t="s">
        <v>316</v>
      </c>
      <c r="P16" s="608" t="s">
        <v>194</v>
      </c>
      <c r="Q16" s="608" t="s">
        <v>409</v>
      </c>
      <c r="R16" s="611" t="s">
        <v>404</v>
      </c>
      <c r="S16" s="620">
        <v>879.61</v>
      </c>
      <c r="T16" s="603">
        <v>879.61</v>
      </c>
      <c r="U16" s="522">
        <v>7904.06</v>
      </c>
      <c r="V16" s="625">
        <f t="shared" si="14"/>
        <v>-16907.84</v>
      </c>
      <c r="W16" s="625">
        <f t="shared" si="8"/>
        <v>-16746.2</v>
      </c>
      <c r="X16" s="641">
        <v>52</v>
      </c>
      <c r="Y16" s="555">
        <v>0</v>
      </c>
      <c r="Z16" s="555"/>
      <c r="AA16" s="555"/>
      <c r="AB16" s="524"/>
      <c r="AC16" s="118"/>
      <c r="AD16" s="55">
        <v>45138</v>
      </c>
      <c r="AE16" s="14" t="s">
        <v>15</v>
      </c>
      <c r="AF16" s="18">
        <v>9111.8799999999992</v>
      </c>
      <c r="AG16" s="2">
        <v>0.21</v>
      </c>
      <c r="AH16" s="1">
        <f t="shared" si="23"/>
        <v>1913.4947999999997</v>
      </c>
      <c r="AI16" s="18">
        <f t="shared" si="24"/>
        <v>11025.3748</v>
      </c>
      <c r="AJ16" s="19" t="s">
        <v>1</v>
      </c>
      <c r="AK16" s="1">
        <f>0.15*AF16</f>
        <v>1366.7819999999999</v>
      </c>
      <c r="AL16" s="20">
        <f t="shared" si="26"/>
        <v>9658.5928000000004</v>
      </c>
      <c r="AM16" s="56" t="s">
        <v>2</v>
      </c>
      <c r="AN16" s="17" t="s">
        <v>3</v>
      </c>
      <c r="AO16" s="41"/>
    </row>
    <row r="17" spans="1:41" ht="15.75" thickBot="1" x14ac:dyDescent="0.3">
      <c r="A17" s="208" t="s">
        <v>133</v>
      </c>
      <c r="B17" s="55">
        <v>45138</v>
      </c>
      <c r="C17" s="14" t="s">
        <v>16</v>
      </c>
      <c r="D17" s="21">
        <v>3854.24</v>
      </c>
      <c r="E17" s="2">
        <v>0.21</v>
      </c>
      <c r="F17" s="1">
        <f t="shared" si="27"/>
        <v>809.39039999999989</v>
      </c>
      <c r="G17" s="18">
        <f t="shared" si="28"/>
        <v>4663.6304</v>
      </c>
      <c r="H17" s="22" t="s">
        <v>1</v>
      </c>
      <c r="I17" s="1">
        <f>0.15*D17</f>
        <v>578.13599999999997</v>
      </c>
      <c r="J17" s="20">
        <f t="shared" si="30"/>
        <v>4085.4944</v>
      </c>
      <c r="K17" s="56" t="s">
        <v>2</v>
      </c>
      <c r="L17" s="17" t="s">
        <v>3</v>
      </c>
      <c r="M17" s="14" t="s">
        <v>16</v>
      </c>
      <c r="N17" s="118" t="s">
        <v>151</v>
      </c>
      <c r="O17" s="551" t="s">
        <v>316</v>
      </c>
      <c r="P17" s="608"/>
      <c r="Q17" s="608"/>
      <c r="R17" s="611"/>
      <c r="S17" s="620">
        <v>9658.59</v>
      </c>
      <c r="T17" s="603">
        <v>5256.43</v>
      </c>
      <c r="U17" s="626">
        <v>0</v>
      </c>
      <c r="V17" s="625">
        <f t="shared" si="14"/>
        <v>-7249.25</v>
      </c>
      <c r="W17" s="625">
        <f t="shared" si="8"/>
        <v>-11489.77</v>
      </c>
      <c r="Y17" s="555">
        <v>0</v>
      </c>
      <c r="Z17" s="555"/>
      <c r="AA17" s="555"/>
      <c r="AB17" s="524"/>
      <c r="AC17" s="118"/>
      <c r="AD17" s="55">
        <v>45138</v>
      </c>
      <c r="AE17" s="14" t="s">
        <v>16</v>
      </c>
      <c r="AF17" s="21">
        <v>3854.24</v>
      </c>
      <c r="AG17" s="2">
        <v>0.21</v>
      </c>
      <c r="AH17" s="1">
        <f t="shared" si="23"/>
        <v>809.39039999999989</v>
      </c>
      <c r="AI17" s="18">
        <f t="shared" si="24"/>
        <v>4663.6304</v>
      </c>
      <c r="AJ17" s="22" t="s">
        <v>1</v>
      </c>
      <c r="AK17" s="1">
        <f>0.15*AF17</f>
        <v>578.13599999999997</v>
      </c>
      <c r="AL17" s="20">
        <f t="shared" si="26"/>
        <v>4085.4944</v>
      </c>
      <c r="AM17" s="56" t="s">
        <v>2</v>
      </c>
      <c r="AN17" s="17" t="s">
        <v>3</v>
      </c>
      <c r="AO17" s="41"/>
    </row>
    <row r="18" spans="1:41" ht="15.75" thickBot="1" x14ac:dyDescent="0.3">
      <c r="A18" s="208" t="s">
        <v>133</v>
      </c>
      <c r="B18" s="55">
        <v>45138</v>
      </c>
      <c r="C18" s="14" t="s">
        <v>17</v>
      </c>
      <c r="D18" s="18">
        <v>3267.32</v>
      </c>
      <c r="E18" s="2">
        <v>0.21</v>
      </c>
      <c r="F18" s="1">
        <f t="shared" si="27"/>
        <v>686.13720000000001</v>
      </c>
      <c r="G18" s="18">
        <f t="shared" si="28"/>
        <v>3953.4572000000003</v>
      </c>
      <c r="H18" s="19" t="s">
        <v>1</v>
      </c>
      <c r="I18" s="1">
        <f>0.15*D18</f>
        <v>490.09800000000001</v>
      </c>
      <c r="J18" s="20">
        <f t="shared" si="30"/>
        <v>3463.3592000000003</v>
      </c>
      <c r="K18" s="56" t="s">
        <v>2</v>
      </c>
      <c r="L18" s="17" t="s">
        <v>3</v>
      </c>
      <c r="M18" s="14" t="s">
        <v>17</v>
      </c>
      <c r="N18" s="118" t="s">
        <v>152</v>
      </c>
      <c r="O18" s="551" t="s">
        <v>316</v>
      </c>
      <c r="P18" s="608"/>
      <c r="Q18" s="608"/>
      <c r="R18" s="611"/>
      <c r="S18" s="620">
        <v>4085.49</v>
      </c>
      <c r="T18" s="603">
        <v>5417.19</v>
      </c>
      <c r="U18" s="626">
        <v>0</v>
      </c>
      <c r="V18" s="625">
        <f t="shared" si="14"/>
        <v>-3163.76</v>
      </c>
      <c r="W18" s="625">
        <f t="shared" si="8"/>
        <v>-6072.5800000000008</v>
      </c>
      <c r="Y18" s="555">
        <v>0</v>
      </c>
      <c r="Z18" s="555"/>
      <c r="AA18" s="555"/>
      <c r="AB18" s="524"/>
      <c r="AC18" s="118"/>
      <c r="AD18" s="55">
        <v>45138</v>
      </c>
      <c r="AE18" s="14" t="s">
        <v>17</v>
      </c>
      <c r="AF18" s="18">
        <v>3267.32</v>
      </c>
      <c r="AG18" s="2">
        <v>0.21</v>
      </c>
      <c r="AH18" s="1">
        <f t="shared" si="23"/>
        <v>686.13720000000001</v>
      </c>
      <c r="AI18" s="18">
        <f t="shared" si="24"/>
        <v>3953.4572000000003</v>
      </c>
      <c r="AJ18" s="19" t="s">
        <v>1</v>
      </c>
      <c r="AK18" s="1">
        <f>0.15*AF18</f>
        <v>490.09800000000001</v>
      </c>
      <c r="AL18" s="20">
        <f t="shared" si="26"/>
        <v>3463.3592000000003</v>
      </c>
      <c r="AM18" s="56" t="s">
        <v>2</v>
      </c>
      <c r="AN18" s="17" t="s">
        <v>3</v>
      </c>
      <c r="AO18" s="41"/>
    </row>
    <row r="19" spans="1:41" ht="15.75" thickBot="1" x14ac:dyDescent="0.3">
      <c r="A19" s="208" t="s">
        <v>133</v>
      </c>
      <c r="B19" s="55">
        <v>45138</v>
      </c>
      <c r="C19" s="14" t="s">
        <v>18</v>
      </c>
      <c r="D19" s="21">
        <v>2977.12</v>
      </c>
      <c r="E19" s="2">
        <v>0.21</v>
      </c>
      <c r="F19" s="1">
        <f t="shared" si="27"/>
        <v>625.1952</v>
      </c>
      <c r="G19" s="18">
        <f t="shared" si="28"/>
        <v>3602.3152</v>
      </c>
      <c r="H19" s="22" t="s">
        <v>1</v>
      </c>
      <c r="I19" s="1">
        <f t="shared" ref="I19:I20" si="31">0.15*D19</f>
        <v>446.56799999999998</v>
      </c>
      <c r="J19" s="20">
        <f t="shared" si="30"/>
        <v>3155.7471999999998</v>
      </c>
      <c r="K19" s="56" t="s">
        <v>2</v>
      </c>
      <c r="L19" s="17" t="s">
        <v>3</v>
      </c>
      <c r="M19" s="14" t="s">
        <v>18</v>
      </c>
      <c r="N19" s="118" t="s">
        <v>153</v>
      </c>
      <c r="O19" s="551" t="s">
        <v>316</v>
      </c>
      <c r="P19" s="608"/>
      <c r="Q19" s="608"/>
      <c r="R19" s="611"/>
      <c r="S19" s="622">
        <v>3463.36</v>
      </c>
      <c r="T19" s="603">
        <v>4798.01</v>
      </c>
      <c r="U19" s="626">
        <v>0</v>
      </c>
      <c r="V19" s="625">
        <f t="shared" si="14"/>
        <v>299.59999999999991</v>
      </c>
      <c r="W19" s="625">
        <f t="shared" si="8"/>
        <v>-1274.5700000000006</v>
      </c>
      <c r="Y19" s="555"/>
      <c r="Z19" s="555"/>
      <c r="AA19" s="555"/>
      <c r="AB19" s="524"/>
      <c r="AC19" s="118"/>
      <c r="AD19" s="55">
        <v>45138</v>
      </c>
      <c r="AE19" s="14" t="s">
        <v>18</v>
      </c>
      <c r="AF19" s="21">
        <v>2977.12</v>
      </c>
      <c r="AG19" s="2">
        <v>0.21</v>
      </c>
      <c r="AH19" s="1">
        <f t="shared" si="23"/>
        <v>625.1952</v>
      </c>
      <c r="AI19" s="18">
        <f t="shared" si="24"/>
        <v>3602.3152</v>
      </c>
      <c r="AJ19" s="22" t="s">
        <v>1</v>
      </c>
      <c r="AK19" s="1">
        <f t="shared" ref="AK19:AK20" si="32">0.15*AF19</f>
        <v>446.56799999999998</v>
      </c>
      <c r="AL19" s="20">
        <f t="shared" si="26"/>
        <v>3155.7471999999998</v>
      </c>
      <c r="AM19" s="56" t="s">
        <v>2</v>
      </c>
      <c r="AN19" s="17" t="s">
        <v>3</v>
      </c>
      <c r="AO19" s="41"/>
    </row>
    <row r="20" spans="1:41" ht="15.75" thickBot="1" x14ac:dyDescent="0.3">
      <c r="A20" s="208" t="s">
        <v>133</v>
      </c>
      <c r="B20" s="57">
        <v>45138</v>
      </c>
      <c r="C20" s="25" t="s">
        <v>19</v>
      </c>
      <c r="D20" s="42">
        <v>3219.89</v>
      </c>
      <c r="E20" s="43">
        <v>0.21</v>
      </c>
      <c r="F20" s="44">
        <f t="shared" si="27"/>
        <v>676.17689999999993</v>
      </c>
      <c r="G20" s="42">
        <f t="shared" si="28"/>
        <v>3896.0668999999998</v>
      </c>
      <c r="H20" s="45" t="s">
        <v>1</v>
      </c>
      <c r="I20" s="44">
        <f t="shared" si="31"/>
        <v>482.98349999999994</v>
      </c>
      <c r="J20" s="46">
        <f t="shared" si="30"/>
        <v>3413.0834</v>
      </c>
      <c r="K20" s="58" t="s">
        <v>2</v>
      </c>
      <c r="L20" s="17" t="s">
        <v>3</v>
      </c>
      <c r="M20" s="25" t="s">
        <v>19</v>
      </c>
      <c r="N20" s="118" t="s">
        <v>154</v>
      </c>
      <c r="O20" s="551" t="s">
        <v>316</v>
      </c>
      <c r="P20" s="608"/>
      <c r="Q20" s="608"/>
      <c r="R20" s="611"/>
      <c r="S20" s="620">
        <v>3155.75</v>
      </c>
      <c r="T20" s="603">
        <v>5413.36</v>
      </c>
      <c r="U20" s="626">
        <v>0</v>
      </c>
      <c r="V20" s="625">
        <f t="shared" si="14"/>
        <v>3455.35</v>
      </c>
      <c r="W20" s="625">
        <f t="shared" si="8"/>
        <v>4138.7899999999991</v>
      </c>
      <c r="Y20" s="555"/>
      <c r="Z20" s="555"/>
      <c r="AA20" s="555"/>
      <c r="AB20" s="524"/>
      <c r="AC20" s="118"/>
      <c r="AD20" s="57">
        <v>45138</v>
      </c>
      <c r="AE20" s="25" t="s">
        <v>19</v>
      </c>
      <c r="AF20" s="42">
        <v>3219.89</v>
      </c>
      <c r="AG20" s="43">
        <v>0.21</v>
      </c>
      <c r="AH20" s="44">
        <f t="shared" si="23"/>
        <v>676.17689999999993</v>
      </c>
      <c r="AI20" s="42">
        <f t="shared" si="24"/>
        <v>3896.0668999999998</v>
      </c>
      <c r="AJ20" s="45" t="s">
        <v>1</v>
      </c>
      <c r="AK20" s="44">
        <f t="shared" si="32"/>
        <v>482.98349999999994</v>
      </c>
      <c r="AL20" s="46">
        <f t="shared" si="26"/>
        <v>3413.0834</v>
      </c>
      <c r="AM20" s="58" t="s">
        <v>2</v>
      </c>
      <c r="AN20" s="17" t="s">
        <v>3</v>
      </c>
      <c r="AO20" s="47"/>
    </row>
    <row r="21" spans="1:41" ht="15.75" thickBot="1" x14ac:dyDescent="0.3">
      <c r="A21" s="26"/>
      <c r="O21" s="551" t="s">
        <v>316</v>
      </c>
      <c r="P21" s="608"/>
      <c r="Q21" s="608"/>
      <c r="R21" s="611"/>
      <c r="S21" s="620">
        <v>3413.08</v>
      </c>
      <c r="T21" s="603">
        <v>12411.35</v>
      </c>
      <c r="U21" s="626">
        <v>0</v>
      </c>
      <c r="V21" s="625">
        <f t="shared" si="14"/>
        <v>6868.43</v>
      </c>
      <c r="W21" s="625">
        <f t="shared" si="8"/>
        <v>16550.14</v>
      </c>
      <c r="Y21" s="173"/>
      <c r="Z21" s="173"/>
      <c r="AA21" s="173"/>
      <c r="AB21" s="173"/>
    </row>
    <row r="22" spans="1:41" ht="15.75" thickBot="1" x14ac:dyDescent="0.3">
      <c r="A22" s="26"/>
      <c r="B22" s="119" t="s">
        <v>136</v>
      </c>
      <c r="O22" s="552"/>
      <c r="P22" s="612"/>
      <c r="Q22" s="612"/>
      <c r="R22" s="613"/>
      <c r="S22" s="620"/>
      <c r="T22" s="604"/>
      <c r="U22" s="629"/>
      <c r="V22" s="625">
        <f t="shared" si="14"/>
        <v>6868.43</v>
      </c>
      <c r="W22" s="625">
        <f t="shared" si="8"/>
        <v>16550.14</v>
      </c>
      <c r="Y22" s="173"/>
      <c r="Z22" s="173"/>
      <c r="AA22" s="173"/>
      <c r="AB22" s="173"/>
    </row>
    <row r="23" spans="1:41" x14ac:dyDescent="0.25">
      <c r="A23" s="208" t="s">
        <v>133</v>
      </c>
      <c r="B23" s="120">
        <v>45299</v>
      </c>
      <c r="C23" s="49" t="s">
        <v>65</v>
      </c>
      <c r="D23" s="50">
        <v>9189.0400000000009</v>
      </c>
      <c r="E23" s="34">
        <v>0.21</v>
      </c>
      <c r="F23" s="33">
        <f t="shared" ref="F23:F36" si="33">D23*E23</f>
        <v>1929.6984000000002</v>
      </c>
      <c r="G23" s="50">
        <f t="shared" ref="G23:G36" si="34">D23+F23</f>
        <v>11118.738400000002</v>
      </c>
      <c r="H23" s="51" t="s">
        <v>1</v>
      </c>
      <c r="I23" s="33">
        <f t="shared" ref="I23:I33" si="35">0.15*D23</f>
        <v>1378.356</v>
      </c>
      <c r="J23" s="52">
        <f t="shared" ref="J23:J29" si="36">D23+F23-I23</f>
        <v>9740.3824000000022</v>
      </c>
      <c r="K23" s="123" t="s">
        <v>2</v>
      </c>
      <c r="L23" s="124" t="s">
        <v>3</v>
      </c>
      <c r="M23" s="49" t="s">
        <v>65</v>
      </c>
      <c r="N23" s="600" t="s">
        <v>439</v>
      </c>
      <c r="O23" s="552"/>
      <c r="P23" s="612"/>
      <c r="Q23" s="612"/>
      <c r="R23" s="613"/>
      <c r="S23" s="620"/>
      <c r="T23" s="604"/>
      <c r="U23" s="629"/>
      <c r="V23" s="625">
        <f t="shared" si="14"/>
        <v>6868.43</v>
      </c>
      <c r="W23" s="625">
        <f t="shared" si="8"/>
        <v>16550.14</v>
      </c>
      <c r="Y23" s="555"/>
      <c r="Z23" s="555"/>
      <c r="AA23" s="555"/>
      <c r="AB23" s="524"/>
      <c r="AC23" s="118"/>
      <c r="AG23" t="s">
        <v>173</v>
      </c>
    </row>
    <row r="24" spans="1:41" x14ac:dyDescent="0.25">
      <c r="A24" s="208" t="s">
        <v>133</v>
      </c>
      <c r="B24" s="55">
        <v>45302</v>
      </c>
      <c r="C24" s="14" t="s">
        <v>70</v>
      </c>
      <c r="D24" s="18">
        <v>8441.16</v>
      </c>
      <c r="E24" s="2">
        <v>0.21</v>
      </c>
      <c r="F24" s="1">
        <f t="shared" si="33"/>
        <v>1772.6435999999999</v>
      </c>
      <c r="G24" s="18">
        <f t="shared" si="34"/>
        <v>10213.803599999999</v>
      </c>
      <c r="H24" s="19" t="s">
        <v>1</v>
      </c>
      <c r="I24" s="1">
        <f t="shared" si="35"/>
        <v>1266.174</v>
      </c>
      <c r="J24" s="20">
        <f t="shared" si="36"/>
        <v>8947.6296000000002</v>
      </c>
      <c r="K24" s="121" t="s">
        <v>2</v>
      </c>
      <c r="L24" s="122" t="s">
        <v>3</v>
      </c>
      <c r="M24" s="14" t="s">
        <v>70</v>
      </c>
      <c r="N24" s="118" t="s">
        <v>164</v>
      </c>
      <c r="O24" s="551" t="s">
        <v>365</v>
      </c>
      <c r="P24" s="608" t="s">
        <v>196</v>
      </c>
      <c r="Q24" s="608" t="s">
        <v>410</v>
      </c>
      <c r="R24" s="611" t="s">
        <v>427</v>
      </c>
      <c r="S24" s="601">
        <v>9740.3799999999992</v>
      </c>
      <c r="T24" s="606"/>
      <c r="U24" s="522">
        <v>11118.73</v>
      </c>
      <c r="V24" s="625">
        <f>SUM(V23)-U24</f>
        <v>-4250.2999999999993</v>
      </c>
      <c r="W24" s="625">
        <f>SUM(W23-U24)</f>
        <v>5431.41</v>
      </c>
      <c r="X24" s="641">
        <v>24</v>
      </c>
      <c r="Y24" s="555">
        <v>385.97</v>
      </c>
      <c r="Z24" s="555"/>
      <c r="AA24" s="555"/>
      <c r="AB24" s="524"/>
      <c r="AC24" s="118"/>
      <c r="AG24" t="s">
        <v>174</v>
      </c>
    </row>
    <row r="25" spans="1:41" x14ac:dyDescent="0.25">
      <c r="A25" s="208" t="s">
        <v>133</v>
      </c>
      <c r="B25" s="55">
        <v>45302</v>
      </c>
      <c r="C25" s="14" t="s">
        <v>72</v>
      </c>
      <c r="D25" s="18">
        <v>3291.08</v>
      </c>
      <c r="E25" s="2">
        <v>0.21</v>
      </c>
      <c r="F25" s="1">
        <f t="shared" si="33"/>
        <v>691.1268</v>
      </c>
      <c r="G25" s="18">
        <f t="shared" si="34"/>
        <v>3982.2067999999999</v>
      </c>
      <c r="H25" s="19" t="s">
        <v>1</v>
      </c>
      <c r="I25" s="1">
        <f t="shared" si="35"/>
        <v>493.66199999999998</v>
      </c>
      <c r="J25" s="20">
        <f t="shared" si="36"/>
        <v>3488.5448000000001</v>
      </c>
      <c r="K25" s="121" t="s">
        <v>2</v>
      </c>
      <c r="L25" s="122" t="s">
        <v>3</v>
      </c>
      <c r="M25" s="14" t="s">
        <v>72</v>
      </c>
      <c r="N25" s="118" t="s">
        <v>163</v>
      </c>
      <c r="O25" s="551" t="s">
        <v>364</v>
      </c>
      <c r="P25" s="608" t="s">
        <v>197</v>
      </c>
      <c r="Q25" s="608" t="s">
        <v>411</v>
      </c>
      <c r="R25" s="611" t="s">
        <v>428</v>
      </c>
      <c r="S25" s="620">
        <v>8947.6299999999992</v>
      </c>
      <c r="T25" s="603">
        <v>9850.75</v>
      </c>
      <c r="U25" s="522">
        <v>10000</v>
      </c>
      <c r="V25" s="625">
        <f t="shared" si="14"/>
        <v>-5302.67</v>
      </c>
      <c r="W25" s="625">
        <f t="shared" si="8"/>
        <v>5282.16</v>
      </c>
      <c r="X25" s="641">
        <v>70</v>
      </c>
      <c r="Y25" s="555">
        <v>0</v>
      </c>
      <c r="Z25" s="555"/>
      <c r="AA25" s="555"/>
      <c r="AB25" s="524"/>
      <c r="AC25" s="118"/>
      <c r="AG25" t="s">
        <v>178</v>
      </c>
    </row>
    <row r="26" spans="1:41" x14ac:dyDescent="0.25">
      <c r="A26" s="208" t="s">
        <v>133</v>
      </c>
      <c r="B26" s="55">
        <v>45302</v>
      </c>
      <c r="C26" s="14" t="s">
        <v>71</v>
      </c>
      <c r="D26" s="18">
        <v>5053.58</v>
      </c>
      <c r="E26" s="2">
        <v>0.21</v>
      </c>
      <c r="F26" s="1">
        <f t="shared" si="33"/>
        <v>1061.2518</v>
      </c>
      <c r="G26" s="18">
        <f t="shared" si="34"/>
        <v>6114.8317999999999</v>
      </c>
      <c r="H26" s="19" t="s">
        <v>1</v>
      </c>
      <c r="I26" s="1">
        <f t="shared" si="35"/>
        <v>758.03699999999992</v>
      </c>
      <c r="J26" s="20">
        <f t="shared" si="36"/>
        <v>5356.7947999999997</v>
      </c>
      <c r="K26" s="121" t="s">
        <v>2</v>
      </c>
      <c r="L26" s="122" t="s">
        <v>3</v>
      </c>
      <c r="M26" s="14" t="s">
        <v>71</v>
      </c>
      <c r="N26" s="118" t="s">
        <v>165</v>
      </c>
      <c r="O26" s="551" t="s">
        <v>364</v>
      </c>
      <c r="P26" s="608" t="s">
        <v>198</v>
      </c>
      <c r="Q26" s="608" t="s">
        <v>411</v>
      </c>
      <c r="R26" s="611" t="s">
        <v>423</v>
      </c>
      <c r="S26" s="620">
        <v>3488.54</v>
      </c>
      <c r="T26" s="603">
        <v>3488.54</v>
      </c>
      <c r="U26" s="522">
        <v>15000</v>
      </c>
      <c r="V26" s="625">
        <f t="shared" si="14"/>
        <v>-16814.13</v>
      </c>
      <c r="W26" s="625">
        <f t="shared" si="8"/>
        <v>-6229.2999999999993</v>
      </c>
      <c r="X26" s="641">
        <v>15</v>
      </c>
      <c r="Y26" s="555">
        <v>0</v>
      </c>
      <c r="Z26" s="555"/>
      <c r="AA26" s="555"/>
      <c r="AB26" s="524"/>
      <c r="AC26" s="118"/>
      <c r="AG26" t="s">
        <v>176</v>
      </c>
    </row>
    <row r="27" spans="1:41" x14ac:dyDescent="0.25">
      <c r="A27" s="208" t="s">
        <v>133</v>
      </c>
      <c r="B27" s="55">
        <v>45303</v>
      </c>
      <c r="C27" s="14" t="s">
        <v>74</v>
      </c>
      <c r="D27" s="18">
        <v>10944.66</v>
      </c>
      <c r="E27" s="2">
        <v>0.21</v>
      </c>
      <c r="F27" s="1">
        <f t="shared" si="33"/>
        <v>2298.3786</v>
      </c>
      <c r="G27" s="18">
        <f t="shared" si="34"/>
        <v>13243.0386</v>
      </c>
      <c r="H27" s="19" t="s">
        <v>1</v>
      </c>
      <c r="I27" s="1">
        <f t="shared" si="35"/>
        <v>1641.6989999999998</v>
      </c>
      <c r="J27" s="20">
        <f t="shared" si="36"/>
        <v>11601.339599999999</v>
      </c>
      <c r="K27" s="121" t="s">
        <v>2</v>
      </c>
      <c r="L27" s="122" t="s">
        <v>3</v>
      </c>
      <c r="M27" s="14" t="s">
        <v>74</v>
      </c>
      <c r="N27" s="118" t="s">
        <v>166</v>
      </c>
      <c r="O27" s="551" t="s">
        <v>364</v>
      </c>
      <c r="P27" s="608" t="s">
        <v>199</v>
      </c>
      <c r="Q27" s="608" t="s">
        <v>412</v>
      </c>
      <c r="R27" s="611" t="s">
        <v>429</v>
      </c>
      <c r="S27" s="620">
        <v>5356.79</v>
      </c>
      <c r="T27" s="603">
        <v>5462.79</v>
      </c>
      <c r="U27" s="522">
        <v>5144.72</v>
      </c>
      <c r="V27" s="625">
        <f t="shared" si="14"/>
        <v>-16602.060000000001</v>
      </c>
      <c r="W27" s="625">
        <f t="shared" si="8"/>
        <v>-5911.23</v>
      </c>
      <c r="X27" s="641">
        <v>38</v>
      </c>
      <c r="Y27" s="555">
        <v>0</v>
      </c>
      <c r="Z27" s="555"/>
      <c r="AA27" s="555"/>
      <c r="AB27" s="524"/>
      <c r="AC27" s="118"/>
      <c r="AG27" t="s">
        <v>175</v>
      </c>
    </row>
    <row r="28" spans="1:41" x14ac:dyDescent="0.25">
      <c r="A28" s="208" t="s">
        <v>133</v>
      </c>
      <c r="B28" s="55">
        <v>45303</v>
      </c>
      <c r="C28" s="14" t="s">
        <v>73</v>
      </c>
      <c r="D28" s="18">
        <v>5154.22</v>
      </c>
      <c r="E28" s="2">
        <v>0.21</v>
      </c>
      <c r="F28" s="1">
        <f t="shared" si="33"/>
        <v>1082.3861999999999</v>
      </c>
      <c r="G28" s="18">
        <f t="shared" si="34"/>
        <v>6236.6062000000002</v>
      </c>
      <c r="H28" s="19" t="s">
        <v>1</v>
      </c>
      <c r="I28" s="1">
        <f t="shared" si="35"/>
        <v>773.13300000000004</v>
      </c>
      <c r="J28" s="20">
        <f t="shared" si="36"/>
        <v>5463.4732000000004</v>
      </c>
      <c r="K28" s="121" t="s">
        <v>2</v>
      </c>
      <c r="L28" s="122" t="s">
        <v>3</v>
      </c>
      <c r="M28" s="14" t="s">
        <v>73</v>
      </c>
      <c r="N28" s="118" t="s">
        <v>167</v>
      </c>
      <c r="O28" s="551" t="s">
        <v>364</v>
      </c>
      <c r="P28" s="608" t="s">
        <v>200</v>
      </c>
      <c r="Q28" s="608" t="s">
        <v>413</v>
      </c>
      <c r="R28" s="611" t="s">
        <v>430</v>
      </c>
      <c r="S28" s="620">
        <v>11601.34</v>
      </c>
      <c r="T28" s="603">
        <v>11601.34</v>
      </c>
      <c r="U28" s="522">
        <v>4000</v>
      </c>
      <c r="V28" s="625">
        <f t="shared" si="14"/>
        <v>-9000.7200000000012</v>
      </c>
      <c r="W28" s="625">
        <f t="shared" si="8"/>
        <v>1690.1100000000006</v>
      </c>
      <c r="X28" s="641">
        <v>20</v>
      </c>
      <c r="Y28" s="555">
        <v>0</v>
      </c>
      <c r="Z28" s="555"/>
      <c r="AA28" s="555"/>
      <c r="AB28" s="524"/>
      <c r="AC28" s="118"/>
      <c r="AG28" t="s">
        <v>177</v>
      </c>
    </row>
    <row r="29" spans="1:41" x14ac:dyDescent="0.25">
      <c r="A29" s="208" t="s">
        <v>133</v>
      </c>
      <c r="B29" s="55">
        <v>45420</v>
      </c>
      <c r="C29" s="14" t="s">
        <v>156</v>
      </c>
      <c r="D29" s="18">
        <v>5056.1000000000004</v>
      </c>
      <c r="E29" s="2">
        <v>0.21</v>
      </c>
      <c r="F29" s="1">
        <f t="shared" si="33"/>
        <v>1061.7809999999999</v>
      </c>
      <c r="G29" s="18">
        <f t="shared" si="34"/>
        <v>6117.8810000000003</v>
      </c>
      <c r="H29" s="19" t="s">
        <v>1</v>
      </c>
      <c r="I29" s="1">
        <f t="shared" si="35"/>
        <v>758.41500000000008</v>
      </c>
      <c r="J29" s="20">
        <f t="shared" si="36"/>
        <v>5359.4660000000003</v>
      </c>
      <c r="K29" s="121" t="s">
        <v>2</v>
      </c>
      <c r="L29" s="122" t="s">
        <v>3</v>
      </c>
      <c r="M29" s="14" t="s">
        <v>156</v>
      </c>
      <c r="N29" s="600" t="s">
        <v>168</v>
      </c>
      <c r="O29" s="551" t="s">
        <v>364</v>
      </c>
      <c r="P29" s="608" t="s">
        <v>201</v>
      </c>
      <c r="Q29" s="608" t="s">
        <v>414</v>
      </c>
      <c r="R29" s="611" t="s">
        <v>431</v>
      </c>
      <c r="S29" s="620">
        <v>5463.47</v>
      </c>
      <c r="T29" s="603">
        <v>5463.47</v>
      </c>
      <c r="U29" s="522">
        <v>4528.76</v>
      </c>
      <c r="V29" s="625">
        <f t="shared" si="14"/>
        <v>-8066.0100000000011</v>
      </c>
      <c r="W29" s="625">
        <f t="shared" si="8"/>
        <v>2624.8200000000006</v>
      </c>
      <c r="X29" s="641">
        <v>8</v>
      </c>
      <c r="Y29" s="555">
        <v>0</v>
      </c>
      <c r="Z29" s="555"/>
      <c r="AA29" s="555"/>
      <c r="AB29" s="524"/>
      <c r="AC29" s="118"/>
      <c r="AG29" t="s">
        <v>175</v>
      </c>
    </row>
    <row r="30" spans="1:41" x14ac:dyDescent="0.25">
      <c r="A30" s="208" t="s">
        <v>133</v>
      </c>
      <c r="B30" s="55">
        <v>45054</v>
      </c>
      <c r="C30" s="14" t="s">
        <v>155</v>
      </c>
      <c r="D30" s="18" t="s">
        <v>39</v>
      </c>
      <c r="E30" s="2">
        <v>0.21</v>
      </c>
      <c r="F30" s="1" t="e">
        <f t="shared" si="33"/>
        <v>#VALUE!</v>
      </c>
      <c r="G30" s="18" t="e">
        <f t="shared" si="34"/>
        <v>#VALUE!</v>
      </c>
      <c r="H30" s="19" t="s">
        <v>1</v>
      </c>
      <c r="I30" s="1" t="e">
        <f t="shared" si="35"/>
        <v>#VALUE!</v>
      </c>
      <c r="J30" s="20" t="s">
        <v>40</v>
      </c>
      <c r="K30" s="121" t="s">
        <v>2</v>
      </c>
      <c r="L30" s="122" t="s">
        <v>3</v>
      </c>
      <c r="M30" s="14" t="s">
        <v>155</v>
      </c>
      <c r="N30" s="600" t="s">
        <v>169</v>
      </c>
      <c r="O30" s="551" t="s">
        <v>363</v>
      </c>
      <c r="P30" s="612"/>
      <c r="Q30" s="612"/>
      <c r="R30" s="613"/>
      <c r="S30" s="620">
        <v>5359.47</v>
      </c>
      <c r="T30" s="606"/>
      <c r="U30" s="629"/>
      <c r="V30" s="625">
        <f t="shared" si="14"/>
        <v>-2706.5400000000009</v>
      </c>
      <c r="W30" s="625">
        <f t="shared" si="8"/>
        <v>2624.8200000000006</v>
      </c>
      <c r="Y30" s="555">
        <v>0</v>
      </c>
      <c r="Z30" s="555"/>
      <c r="AA30" s="555"/>
      <c r="AB30" s="524"/>
      <c r="AC30" s="118"/>
    </row>
    <row r="31" spans="1:41" x14ac:dyDescent="0.25">
      <c r="A31" s="208" t="s">
        <v>133</v>
      </c>
      <c r="B31" s="55">
        <v>45420</v>
      </c>
      <c r="C31" s="14" t="s">
        <v>157</v>
      </c>
      <c r="D31" s="18">
        <v>98.12</v>
      </c>
      <c r="E31" s="2">
        <v>0.21</v>
      </c>
      <c r="F31" s="1">
        <f t="shared" si="33"/>
        <v>20.6052</v>
      </c>
      <c r="G31" s="18">
        <f t="shared" si="34"/>
        <v>118.7252</v>
      </c>
      <c r="H31" s="19" t="s">
        <v>1</v>
      </c>
      <c r="I31" s="1">
        <f t="shared" si="35"/>
        <v>14.718</v>
      </c>
      <c r="J31" s="20">
        <f t="shared" ref="J31" si="37">D31+F31-I31</f>
        <v>104.0072</v>
      </c>
      <c r="K31" s="121" t="s">
        <v>2</v>
      </c>
      <c r="L31" s="122" t="s">
        <v>3</v>
      </c>
      <c r="M31" s="14" t="s">
        <v>157</v>
      </c>
      <c r="N31" s="600" t="s">
        <v>170</v>
      </c>
      <c r="O31" s="551" t="s">
        <v>363</v>
      </c>
      <c r="P31" s="608"/>
      <c r="Q31" s="608"/>
      <c r="R31" s="611"/>
      <c r="S31" s="601" t="s">
        <v>40</v>
      </c>
      <c r="T31" s="606"/>
      <c r="U31" s="626">
        <v>0</v>
      </c>
      <c r="V31" s="625">
        <f t="shared" si="14"/>
        <v>-2706.5400000000009</v>
      </c>
      <c r="W31" s="625">
        <f t="shared" si="8"/>
        <v>2624.8200000000006</v>
      </c>
      <c r="Y31" s="555">
        <v>0</v>
      </c>
      <c r="Z31" s="555"/>
      <c r="AA31" s="555"/>
      <c r="AB31" s="524"/>
      <c r="AC31" s="118"/>
    </row>
    <row r="32" spans="1:41" x14ac:dyDescent="0.25">
      <c r="A32" s="208" t="s">
        <v>133</v>
      </c>
      <c r="B32" s="55">
        <v>45441</v>
      </c>
      <c r="C32" s="14" t="s">
        <v>41</v>
      </c>
      <c r="D32" s="18">
        <v>8046</v>
      </c>
      <c r="E32" s="2">
        <v>0.21</v>
      </c>
      <c r="F32" s="1">
        <f t="shared" si="33"/>
        <v>1689.6599999999999</v>
      </c>
      <c r="G32" s="18">
        <f t="shared" si="34"/>
        <v>9735.66</v>
      </c>
      <c r="H32" s="19" t="s">
        <v>1</v>
      </c>
      <c r="I32" s="1">
        <f t="shared" si="35"/>
        <v>1206.8999999999999</v>
      </c>
      <c r="J32" s="20">
        <f t="shared" ref="J32:J36" si="38">D32+F32-I32</f>
        <v>8528.76</v>
      </c>
      <c r="K32" s="121" t="s">
        <v>2</v>
      </c>
      <c r="L32" s="122" t="s">
        <v>3</v>
      </c>
      <c r="M32" s="14" t="s">
        <v>41</v>
      </c>
      <c r="N32" s="118" t="s">
        <v>171</v>
      </c>
      <c r="O32" s="551" t="s">
        <v>363</v>
      </c>
      <c r="P32" s="608"/>
      <c r="Q32" s="608"/>
      <c r="R32" s="611"/>
      <c r="S32" s="601">
        <v>104.1</v>
      </c>
      <c r="T32" s="606"/>
      <c r="U32" s="626">
        <v>0</v>
      </c>
      <c r="V32" s="625"/>
      <c r="W32" s="625"/>
      <c r="Y32" s="555"/>
      <c r="Z32" s="555"/>
      <c r="AA32" s="555"/>
      <c r="AB32" s="524"/>
      <c r="AC32" s="118"/>
    </row>
    <row r="33" spans="1:29" x14ac:dyDescent="0.25">
      <c r="A33" s="208" t="s">
        <v>133</v>
      </c>
      <c r="B33" s="55">
        <v>45471</v>
      </c>
      <c r="C33" s="14" t="s">
        <v>108</v>
      </c>
      <c r="D33" s="18">
        <v>10000</v>
      </c>
      <c r="E33" s="2">
        <v>0.21</v>
      </c>
      <c r="F33" s="1">
        <f t="shared" si="33"/>
        <v>2100</v>
      </c>
      <c r="G33" s="18">
        <f t="shared" si="34"/>
        <v>12100</v>
      </c>
      <c r="H33" s="19" t="s">
        <v>1</v>
      </c>
      <c r="I33" s="1">
        <f t="shared" si="35"/>
        <v>1500</v>
      </c>
      <c r="J33" s="20">
        <f t="shared" si="38"/>
        <v>10600</v>
      </c>
      <c r="K33" s="121" t="s">
        <v>2</v>
      </c>
      <c r="L33" s="122" t="s">
        <v>3</v>
      </c>
      <c r="M33" s="14" t="s">
        <v>108</v>
      </c>
      <c r="N33" s="600" t="s">
        <v>172</v>
      </c>
      <c r="O33" s="551" t="s">
        <v>366</v>
      </c>
      <c r="P33" s="608"/>
      <c r="Q33" s="608"/>
      <c r="R33" s="611"/>
      <c r="S33" s="559">
        <v>8528.76</v>
      </c>
      <c r="T33" s="603">
        <v>8528.76</v>
      </c>
      <c r="U33" s="626">
        <v>0</v>
      </c>
      <c r="V33" s="625">
        <f>SUM(S33,V31)-U33</f>
        <v>5822.2199999999993</v>
      </c>
      <c r="W33" s="625">
        <f>SUM(T33,W31)-U33</f>
        <v>11153.580000000002</v>
      </c>
      <c r="X33" s="625"/>
      <c r="Y33" s="555">
        <v>67.900000000000006</v>
      </c>
      <c r="Z33" s="555"/>
      <c r="AA33" s="555"/>
      <c r="AB33" s="524"/>
      <c r="AC33" s="118"/>
    </row>
    <row r="34" spans="1:29" x14ac:dyDescent="0.25">
      <c r="A34" s="208" t="s">
        <v>133</v>
      </c>
      <c r="B34" s="55">
        <v>45474</v>
      </c>
      <c r="C34" s="14" t="s">
        <v>49</v>
      </c>
      <c r="D34" s="18">
        <v>2425.08</v>
      </c>
      <c r="E34" s="2">
        <v>0.21</v>
      </c>
      <c r="F34" s="1">
        <f t="shared" si="33"/>
        <v>509.26679999999999</v>
      </c>
      <c r="G34" s="18">
        <f t="shared" si="34"/>
        <v>2934.3467999999998</v>
      </c>
      <c r="H34" s="19" t="s">
        <v>1</v>
      </c>
      <c r="I34" s="1"/>
      <c r="J34" s="20">
        <f t="shared" si="38"/>
        <v>2934.3467999999998</v>
      </c>
      <c r="K34" s="121" t="s">
        <v>2</v>
      </c>
      <c r="L34" s="122" t="s">
        <v>3</v>
      </c>
      <c r="M34" s="14" t="s">
        <v>49</v>
      </c>
      <c r="N34" s="118" t="s">
        <v>160</v>
      </c>
      <c r="O34" s="551" t="s">
        <v>367</v>
      </c>
      <c r="P34" s="608"/>
      <c r="Q34" s="608"/>
      <c r="R34" s="611"/>
      <c r="S34" s="601">
        <v>10600</v>
      </c>
      <c r="T34" s="606"/>
      <c r="U34" s="626">
        <v>0</v>
      </c>
      <c r="V34" s="625"/>
      <c r="W34" s="625"/>
      <c r="X34" s="625"/>
      <c r="Y34" s="555"/>
      <c r="Z34" s="555"/>
      <c r="AA34" s="555"/>
      <c r="AB34" s="524"/>
      <c r="AC34" s="118"/>
    </row>
    <row r="35" spans="1:29" x14ac:dyDescent="0.25">
      <c r="A35" s="208" t="s">
        <v>133</v>
      </c>
      <c r="B35" s="55">
        <v>45474</v>
      </c>
      <c r="C35" s="14" t="s">
        <v>47</v>
      </c>
      <c r="D35" s="18">
        <v>1302.452</v>
      </c>
      <c r="E35" s="2">
        <v>0.21</v>
      </c>
      <c r="F35" s="1">
        <f t="shared" si="33"/>
        <v>273.51492000000002</v>
      </c>
      <c r="G35" s="18">
        <f t="shared" si="34"/>
        <v>1575.9669200000001</v>
      </c>
      <c r="H35" s="19" t="s">
        <v>1</v>
      </c>
      <c r="I35" s="1"/>
      <c r="J35" s="20">
        <f t="shared" si="38"/>
        <v>1575.9669200000001</v>
      </c>
      <c r="K35" s="121" t="s">
        <v>2</v>
      </c>
      <c r="L35" s="122" t="s">
        <v>3</v>
      </c>
      <c r="M35" s="14" t="s">
        <v>47</v>
      </c>
      <c r="N35" s="118" t="s">
        <v>161</v>
      </c>
      <c r="O35" s="551" t="s">
        <v>368</v>
      </c>
      <c r="P35" s="608" t="s">
        <v>202</v>
      </c>
      <c r="Q35" s="608" t="s">
        <v>401</v>
      </c>
      <c r="R35" s="611" t="s">
        <v>422</v>
      </c>
      <c r="S35" s="620">
        <v>2934.35</v>
      </c>
      <c r="T35" s="603">
        <v>3539.35</v>
      </c>
      <c r="U35" s="522">
        <v>8792.3700000000008</v>
      </c>
      <c r="V35" s="625">
        <f>SUM(S35,V33)-U35</f>
        <v>-35.800000000001091</v>
      </c>
      <c r="W35" s="625">
        <f>SUM(T35,W33)-U35</f>
        <v>5900.5600000000013</v>
      </c>
      <c r="X35" s="641">
        <v>24</v>
      </c>
      <c r="Y35" s="555">
        <v>0</v>
      </c>
      <c r="Z35" s="555"/>
      <c r="AA35" s="555"/>
      <c r="AB35" s="524"/>
      <c r="AC35" s="118"/>
    </row>
    <row r="36" spans="1:29" ht="15.75" thickBot="1" x14ac:dyDescent="0.3">
      <c r="A36" s="208" t="s">
        <v>133</v>
      </c>
      <c r="B36" s="57">
        <v>45474</v>
      </c>
      <c r="C36" s="25" t="s">
        <v>45</v>
      </c>
      <c r="D36" s="42">
        <v>3538.92</v>
      </c>
      <c r="E36" s="43">
        <v>0.21</v>
      </c>
      <c r="F36" s="44">
        <f t="shared" si="33"/>
        <v>743.17319999999995</v>
      </c>
      <c r="G36" s="42">
        <f t="shared" si="34"/>
        <v>4282.0932000000003</v>
      </c>
      <c r="H36" s="45" t="s">
        <v>1</v>
      </c>
      <c r="I36" s="44"/>
      <c r="J36" s="46">
        <f t="shared" si="38"/>
        <v>4282.0932000000003</v>
      </c>
      <c r="K36" s="129" t="s">
        <v>2</v>
      </c>
      <c r="L36" s="127" t="s">
        <v>3</v>
      </c>
      <c r="M36" s="25" t="s">
        <v>45</v>
      </c>
      <c r="N36" s="118" t="s">
        <v>162</v>
      </c>
      <c r="O36" s="551" t="s">
        <v>368</v>
      </c>
      <c r="P36" s="608" t="s">
        <v>202</v>
      </c>
      <c r="Q36" s="608" t="s">
        <v>401</v>
      </c>
      <c r="R36" s="611" t="s">
        <v>422</v>
      </c>
      <c r="S36" s="559">
        <v>1575.97</v>
      </c>
      <c r="T36" s="603">
        <v>1757.43</v>
      </c>
      <c r="U36" s="626">
        <v>0</v>
      </c>
      <c r="V36" s="625">
        <f t="shared" si="14"/>
        <v>1540.1699999999989</v>
      </c>
      <c r="W36" s="625">
        <f t="shared" si="8"/>
        <v>7657.9900000000016</v>
      </c>
      <c r="Y36" s="556"/>
      <c r="Z36" s="556"/>
      <c r="AA36" s="556"/>
      <c r="AB36" s="525"/>
      <c r="AC36" s="118"/>
    </row>
    <row r="37" spans="1:29" ht="15.75" thickBot="1" x14ac:dyDescent="0.3">
      <c r="A37" s="135"/>
      <c r="B37" s="136"/>
      <c r="C37" s="137"/>
      <c r="D37" s="138"/>
      <c r="E37" s="139"/>
      <c r="F37" s="140"/>
      <c r="G37" s="138"/>
      <c r="H37" s="141"/>
      <c r="I37" s="140"/>
      <c r="J37" s="142"/>
      <c r="K37" s="143"/>
      <c r="L37" s="144"/>
      <c r="M37" s="144"/>
      <c r="O37" s="553" t="s">
        <v>368</v>
      </c>
      <c r="P37" s="608" t="s">
        <v>202</v>
      </c>
      <c r="Q37" s="608" t="s">
        <v>401</v>
      </c>
      <c r="R37" s="611" t="s">
        <v>422</v>
      </c>
      <c r="S37" s="620">
        <v>4282.09</v>
      </c>
      <c r="T37" s="603">
        <v>4887.09</v>
      </c>
      <c r="V37" s="625">
        <f t="shared" si="14"/>
        <v>5822.2599999999993</v>
      </c>
      <c r="W37" s="625">
        <f t="shared" si="8"/>
        <v>12545.080000000002</v>
      </c>
      <c r="X37" s="641"/>
      <c r="Y37">
        <v>216.06</v>
      </c>
    </row>
    <row r="38" spans="1:29" ht="15.75" thickBot="1" x14ac:dyDescent="0.3">
      <c r="A38" s="26"/>
      <c r="B38" s="83"/>
      <c r="C38" s="26"/>
      <c r="D38" s="115"/>
      <c r="E38" s="84"/>
      <c r="F38" s="85"/>
      <c r="G38" s="115"/>
      <c r="H38" s="116"/>
      <c r="I38" s="85"/>
      <c r="J38" s="86"/>
      <c r="K38" s="56"/>
      <c r="P38" s="616" t="s">
        <v>203</v>
      </c>
      <c r="Q38" s="616" t="s">
        <v>415</v>
      </c>
      <c r="R38" s="617"/>
      <c r="S38" s="620"/>
      <c r="T38" s="623"/>
      <c r="U38" s="530">
        <v>15000</v>
      </c>
      <c r="V38" s="625">
        <f t="shared" si="14"/>
        <v>-9177.7400000000016</v>
      </c>
      <c r="W38" s="625">
        <f t="shared" si="8"/>
        <v>-2454.9199999999983</v>
      </c>
      <c r="X38" s="641">
        <v>102</v>
      </c>
      <c r="Y38" s="642">
        <v>0</v>
      </c>
    </row>
    <row r="39" spans="1:29" ht="15.75" thickBot="1" x14ac:dyDescent="0.3">
      <c r="A39" s="26"/>
      <c r="B39" s="83"/>
      <c r="C39" s="26"/>
      <c r="D39" s="115"/>
      <c r="E39" s="84"/>
      <c r="F39" s="85"/>
      <c r="G39" s="115"/>
      <c r="H39" s="116"/>
      <c r="I39" s="85"/>
      <c r="J39" s="86"/>
      <c r="K39" s="56"/>
      <c r="N39" s="118" t="s">
        <v>369</v>
      </c>
      <c r="P39" s="26"/>
      <c r="Q39" s="26"/>
      <c r="R39" s="26"/>
      <c r="S39" s="635">
        <v>8270.81</v>
      </c>
      <c r="T39" s="632">
        <v>8495.8700000000008</v>
      </c>
      <c r="U39" s="630">
        <f>SUM(U3:U38)</f>
        <v>132417.69999999998</v>
      </c>
      <c r="V39" s="631">
        <f>SUM(S39,V38)</f>
        <v>-906.93000000000211</v>
      </c>
      <c r="W39" s="631">
        <f>SUM(T39,W38)</f>
        <v>6040.9500000000025</v>
      </c>
      <c r="X39" s="638"/>
      <c r="Y39" s="642">
        <v>0</v>
      </c>
    </row>
    <row r="40" spans="1:29" x14ac:dyDescent="0.25">
      <c r="A40" s="26"/>
      <c r="B40" s="83"/>
      <c r="C40" s="26"/>
      <c r="D40" s="115"/>
      <c r="E40" s="84"/>
      <c r="F40" s="85"/>
      <c r="G40" s="115"/>
      <c r="H40" s="116"/>
      <c r="I40" s="85"/>
      <c r="J40" s="86"/>
      <c r="K40" s="56"/>
      <c r="N40" s="118" t="s">
        <v>374</v>
      </c>
      <c r="P40" s="26" t="s">
        <v>445</v>
      </c>
      <c r="Q40" s="26"/>
      <c r="R40" s="26"/>
      <c r="S40" s="635">
        <v>6660.18</v>
      </c>
      <c r="T40" s="632">
        <v>6660.18</v>
      </c>
      <c r="V40" s="631">
        <f t="shared" ref="V40:V45" si="39">SUM(S40,V39)</f>
        <v>5753.2499999999982</v>
      </c>
      <c r="W40" s="631">
        <f t="shared" ref="W40:W45" si="40">SUM(T40,W39)</f>
        <v>12701.130000000003</v>
      </c>
      <c r="X40" s="638"/>
    </row>
    <row r="41" spans="1:29" x14ac:dyDescent="0.25">
      <c r="A41" s="26"/>
      <c r="B41" s="83"/>
      <c r="C41" s="26"/>
      <c r="D41" s="115"/>
      <c r="E41" s="84"/>
      <c r="F41" s="85"/>
      <c r="G41" s="115"/>
      <c r="H41" s="116"/>
      <c r="I41" s="85"/>
      <c r="J41" s="86"/>
      <c r="K41" s="56"/>
      <c r="N41" s="118" t="s">
        <v>379</v>
      </c>
      <c r="P41" s="26" t="s">
        <v>446</v>
      </c>
      <c r="Q41" s="26"/>
      <c r="R41" s="26"/>
      <c r="S41" s="635">
        <v>7382.54</v>
      </c>
      <c r="T41" s="632">
        <v>7763.69</v>
      </c>
      <c r="V41" s="631">
        <f t="shared" si="39"/>
        <v>13135.789999999997</v>
      </c>
      <c r="W41" s="631">
        <f t="shared" si="40"/>
        <v>20464.820000000003</v>
      </c>
      <c r="X41" s="638"/>
    </row>
    <row r="42" spans="1:29" x14ac:dyDescent="0.25">
      <c r="A42" s="26"/>
      <c r="B42" s="83"/>
      <c r="C42" s="26"/>
      <c r="D42" s="115"/>
      <c r="E42" s="84"/>
      <c r="F42" s="85"/>
      <c r="G42" s="115"/>
      <c r="H42" s="116"/>
      <c r="I42" s="85"/>
      <c r="J42" s="86"/>
      <c r="K42" s="56"/>
      <c r="N42" s="118" t="s">
        <v>380</v>
      </c>
      <c r="P42" s="26" t="s">
        <v>447</v>
      </c>
      <c r="Q42" s="26"/>
      <c r="R42" s="26"/>
      <c r="S42" s="635">
        <v>14980.59</v>
      </c>
      <c r="T42" s="632">
        <v>15028.99</v>
      </c>
      <c r="V42" s="631">
        <f t="shared" si="39"/>
        <v>28116.379999999997</v>
      </c>
      <c r="W42" s="631">
        <f t="shared" si="40"/>
        <v>35493.810000000005</v>
      </c>
      <c r="X42" s="638"/>
    </row>
    <row r="43" spans="1:29" x14ac:dyDescent="0.25">
      <c r="A43" s="26"/>
      <c r="B43" s="83"/>
      <c r="C43" s="26"/>
      <c r="D43" s="115"/>
      <c r="E43" s="84"/>
      <c r="F43" s="85"/>
      <c r="G43" s="115"/>
      <c r="H43" s="116"/>
      <c r="I43" s="85"/>
      <c r="J43" s="86"/>
      <c r="K43" s="56"/>
      <c r="N43" s="118" t="s">
        <v>381</v>
      </c>
      <c r="P43" s="26" t="s">
        <v>448</v>
      </c>
      <c r="Q43" s="26"/>
      <c r="R43" s="26"/>
      <c r="S43" s="635">
        <v>14305.98</v>
      </c>
      <c r="T43" s="632">
        <v>14305.98</v>
      </c>
      <c r="V43" s="631">
        <f t="shared" si="39"/>
        <v>42422.36</v>
      </c>
      <c r="W43" s="631">
        <f t="shared" si="40"/>
        <v>49799.790000000008</v>
      </c>
      <c r="X43" s="638"/>
    </row>
    <row r="44" spans="1:29" ht="15.75" thickBot="1" x14ac:dyDescent="0.3">
      <c r="A44" s="26"/>
      <c r="B44" s="83"/>
      <c r="C44" s="26"/>
      <c r="D44" s="115"/>
      <c r="E44" s="84"/>
      <c r="F44" s="85"/>
      <c r="G44" s="115"/>
      <c r="H44" s="116"/>
      <c r="I44" s="85"/>
      <c r="J44" s="86"/>
      <c r="K44" s="56"/>
      <c r="N44" s="118" t="s">
        <v>441</v>
      </c>
      <c r="P44" s="26" t="s">
        <v>449</v>
      </c>
      <c r="Q44" s="26"/>
      <c r="R44" s="26"/>
      <c r="S44" s="635">
        <v>10134.11</v>
      </c>
      <c r="T44" s="632">
        <v>10134.11</v>
      </c>
      <c r="V44" s="637">
        <f t="shared" si="39"/>
        <v>52556.47</v>
      </c>
      <c r="W44" s="637">
        <f t="shared" si="40"/>
        <v>59933.900000000009</v>
      </c>
      <c r="X44" s="638"/>
    </row>
    <row r="45" spans="1:29" ht="15.75" thickBot="1" x14ac:dyDescent="0.3">
      <c r="A45" s="26"/>
      <c r="B45" s="83"/>
      <c r="C45" s="26"/>
      <c r="D45" s="115"/>
      <c r="E45" s="84"/>
      <c r="F45" s="85"/>
      <c r="G45" s="115"/>
      <c r="H45" s="116"/>
      <c r="I45" s="85"/>
      <c r="J45" s="86"/>
      <c r="K45" s="56"/>
      <c r="N45" s="118" t="s">
        <v>442</v>
      </c>
      <c r="P45" s="26" t="s">
        <v>450</v>
      </c>
      <c r="Q45" s="26"/>
      <c r="R45" s="26"/>
      <c r="S45" s="636">
        <v>4119.45</v>
      </c>
      <c r="T45" s="633">
        <v>5895.73</v>
      </c>
      <c r="V45" s="624">
        <f t="shared" si="39"/>
        <v>56675.92</v>
      </c>
      <c r="W45" s="624">
        <f t="shared" si="40"/>
        <v>65829.63</v>
      </c>
      <c r="X45" s="639"/>
      <c r="Y45" s="643">
        <v>7297.14</v>
      </c>
    </row>
    <row r="46" spans="1:29" ht="15.75" thickBot="1" x14ac:dyDescent="0.3">
      <c r="A46" s="26"/>
      <c r="B46" s="83"/>
      <c r="C46" s="26"/>
      <c r="D46" s="115"/>
      <c r="E46" s="84"/>
      <c r="F46" s="85"/>
      <c r="G46" s="115"/>
      <c r="H46" s="116"/>
      <c r="I46" s="85"/>
      <c r="J46" s="86"/>
      <c r="K46" s="56"/>
      <c r="N46" s="118" t="s">
        <v>444</v>
      </c>
      <c r="P46" s="26" t="s">
        <v>451</v>
      </c>
      <c r="Q46" s="26"/>
      <c r="R46" s="26"/>
      <c r="S46" s="634">
        <f>SUM(S3:S45)-S24-S34-S32</f>
        <v>189093.62000000002</v>
      </c>
      <c r="T46" s="634">
        <f>SUM(T3:T45)</f>
        <v>198247.33</v>
      </c>
      <c r="V46" s="26"/>
      <c r="Y46" s="607">
        <f>SUM(Y3:Y45)</f>
        <v>8201.2200000000012</v>
      </c>
    </row>
    <row r="47" spans="1:29" ht="15.75" thickBot="1" x14ac:dyDescent="0.3">
      <c r="A47" s="26"/>
      <c r="N47" s="118" t="s">
        <v>443</v>
      </c>
      <c r="O47" s="118"/>
      <c r="P47" s="118"/>
      <c r="Q47" s="118"/>
      <c r="R47" s="118"/>
      <c r="S47" s="118"/>
      <c r="T47" s="118"/>
      <c r="U47" s="599"/>
      <c r="V47" s="26"/>
    </row>
    <row r="48" spans="1:29" ht="15.75" thickBot="1" x14ac:dyDescent="0.3">
      <c r="A48" s="208" t="s">
        <v>302</v>
      </c>
      <c r="B48" s="176">
        <v>44831</v>
      </c>
      <c r="C48" s="177" t="s">
        <v>0</v>
      </c>
      <c r="D48" s="178">
        <v>840</v>
      </c>
      <c r="E48" s="179">
        <v>0.21</v>
      </c>
      <c r="F48" s="178">
        <f t="shared" ref="F48" si="41">D48*E48</f>
        <v>176.4</v>
      </c>
      <c r="G48" s="178">
        <f>D48+F48</f>
        <v>1016.4</v>
      </c>
      <c r="H48" s="180" t="s">
        <v>1</v>
      </c>
      <c r="I48" s="178">
        <f t="shared" ref="I48" si="42">0.15*D48</f>
        <v>126</v>
      </c>
      <c r="J48" s="181">
        <f t="shared" ref="J48" si="43">D48+F48-I48</f>
        <v>890.4</v>
      </c>
      <c r="K48" s="182" t="s">
        <v>2</v>
      </c>
      <c r="L48" s="183" t="s">
        <v>3</v>
      </c>
      <c r="M48" s="184"/>
      <c r="N48" s="185" t="s">
        <v>143</v>
      </c>
      <c r="U48" s="118"/>
      <c r="V48" s="118"/>
      <c r="W48" s="118"/>
      <c r="X48" s="118"/>
      <c r="Y48" s="118"/>
      <c r="Z48" s="118"/>
      <c r="AA48" s="118"/>
      <c r="AB48" s="118"/>
      <c r="AC48" s="118"/>
    </row>
    <row r="49" spans="1:29" ht="15.75" thickBot="1" x14ac:dyDescent="0.3">
      <c r="A49" s="26"/>
      <c r="B49" s="146" t="s">
        <v>158</v>
      </c>
      <c r="C49" s="174"/>
      <c r="D49" s="157" t="s">
        <v>209</v>
      </c>
      <c r="E49" s="156" t="s">
        <v>210</v>
      </c>
      <c r="F49" s="186" t="s">
        <v>223</v>
      </c>
      <c r="G49" s="157" t="s">
        <v>212</v>
      </c>
      <c r="H49" s="158" t="s">
        <v>205</v>
      </c>
      <c r="I49" s="158" t="s">
        <v>206</v>
      </c>
      <c r="J49" s="175"/>
      <c r="K49" s="167" t="s">
        <v>208</v>
      </c>
      <c r="L49" s="167" t="s">
        <v>216</v>
      </c>
      <c r="M49" s="187"/>
      <c r="N49" s="484" t="s">
        <v>217</v>
      </c>
      <c r="O49" s="485" t="s">
        <v>385</v>
      </c>
      <c r="P49" s="486" t="s">
        <v>386</v>
      </c>
      <c r="Q49" s="548"/>
      <c r="R49" s="548"/>
      <c r="S49" s="548"/>
      <c r="T49" s="548"/>
      <c r="U49" s="118"/>
      <c r="V49" s="118"/>
      <c r="W49" s="118"/>
      <c r="X49" s="118"/>
      <c r="Y49" s="118"/>
      <c r="Z49" s="118"/>
      <c r="AA49" s="118"/>
      <c r="AB49" s="118"/>
      <c r="AC49" s="118"/>
    </row>
    <row r="50" spans="1:29" x14ac:dyDescent="0.25">
      <c r="A50" s="26">
        <v>1</v>
      </c>
      <c r="B50" s="150" t="s">
        <v>211</v>
      </c>
      <c r="C50" s="151"/>
      <c r="D50" s="205">
        <v>28</v>
      </c>
      <c r="E50" s="253">
        <v>30</v>
      </c>
      <c r="F50" s="254"/>
      <c r="G50" s="255">
        <v>991.64</v>
      </c>
      <c r="H50" s="159" t="s">
        <v>213</v>
      </c>
      <c r="I50" s="164" t="s">
        <v>22</v>
      </c>
      <c r="J50" s="160"/>
      <c r="K50" s="190" t="s">
        <v>214</v>
      </c>
      <c r="L50" s="168" t="s">
        <v>220</v>
      </c>
      <c r="M50" s="487"/>
      <c r="N50" s="489" t="s">
        <v>221</v>
      </c>
      <c r="O50" s="492">
        <v>0</v>
      </c>
      <c r="P50" s="560"/>
    </row>
    <row r="51" spans="1:29" x14ac:dyDescent="0.25">
      <c r="A51" s="26">
        <v>1</v>
      </c>
      <c r="B51" s="152" t="s">
        <v>20</v>
      </c>
      <c r="C51" s="153"/>
      <c r="D51" s="206">
        <v>28</v>
      </c>
      <c r="E51" s="256">
        <v>30</v>
      </c>
      <c r="F51" s="206"/>
      <c r="G51" s="257">
        <v>991.64</v>
      </c>
      <c r="H51" s="171" t="s">
        <v>21</v>
      </c>
      <c r="I51" s="165" t="s">
        <v>22</v>
      </c>
      <c r="J51" s="161"/>
      <c r="K51" s="191" t="s">
        <v>214</v>
      </c>
      <c r="L51" s="169" t="s">
        <v>220</v>
      </c>
      <c r="M51" s="488"/>
      <c r="N51" s="490" t="s">
        <v>222</v>
      </c>
      <c r="O51" s="493">
        <v>0</v>
      </c>
      <c r="P51" s="561"/>
    </row>
    <row r="52" spans="1:29" ht="15.75" thickBot="1" x14ac:dyDescent="0.3">
      <c r="A52" s="26">
        <v>2</v>
      </c>
      <c r="B52" s="154" t="s">
        <v>20</v>
      </c>
      <c r="C52" s="155"/>
      <c r="D52" s="207">
        <v>28</v>
      </c>
      <c r="E52" s="258">
        <v>30</v>
      </c>
      <c r="F52" s="207"/>
      <c r="G52" s="259">
        <v>991.64</v>
      </c>
      <c r="H52" s="162" t="s">
        <v>207</v>
      </c>
      <c r="I52" s="166" t="s">
        <v>22</v>
      </c>
      <c r="J52" s="163"/>
      <c r="K52" s="193" t="s">
        <v>215</v>
      </c>
      <c r="L52" s="192" t="s">
        <v>218</v>
      </c>
      <c r="M52" s="488"/>
      <c r="N52" s="491" t="s">
        <v>55</v>
      </c>
      <c r="O52" s="494">
        <v>0</v>
      </c>
      <c r="P52" s="562"/>
    </row>
    <row r="53" spans="1:29" ht="15.75" thickBot="1" x14ac:dyDescent="0.3">
      <c r="A53" s="208" t="s">
        <v>302</v>
      </c>
      <c r="B53" s="194">
        <v>44834</v>
      </c>
      <c r="C53" s="195" t="s">
        <v>4</v>
      </c>
      <c r="D53" s="196">
        <v>600</v>
      </c>
      <c r="E53" s="197">
        <v>0.21</v>
      </c>
      <c r="F53" s="196">
        <f t="shared" ref="F53" si="44">D53*E53</f>
        <v>126</v>
      </c>
      <c r="G53" s="198">
        <f t="shared" ref="G53" si="45">D53+F53</f>
        <v>726</v>
      </c>
      <c r="H53" s="199" t="s">
        <v>1</v>
      </c>
      <c r="I53" s="200">
        <f t="shared" ref="I53" si="46">0.15*D53</f>
        <v>90</v>
      </c>
      <c r="J53" s="201">
        <f t="shared" ref="J53" si="47">D53+F53-I53</f>
        <v>636</v>
      </c>
      <c r="K53" s="202" t="s">
        <v>2</v>
      </c>
      <c r="L53" s="203" t="s">
        <v>3</v>
      </c>
      <c r="M53" s="204"/>
      <c r="N53" s="185" t="s">
        <v>142</v>
      </c>
      <c r="O53" s="118"/>
      <c r="P53" s="118"/>
      <c r="Q53" s="118"/>
      <c r="R53" s="118"/>
      <c r="S53" s="118"/>
      <c r="T53" s="118"/>
      <c r="U53" s="118"/>
      <c r="V53" s="118"/>
      <c r="W53" s="118"/>
      <c r="X53" s="118"/>
      <c r="Y53" s="118"/>
      <c r="Z53" s="118"/>
      <c r="AA53" s="118"/>
      <c r="AB53" s="118"/>
      <c r="AC53" s="118"/>
    </row>
    <row r="54" spans="1:29" ht="15.75" thickBot="1" x14ac:dyDescent="0.3">
      <c r="A54" s="26"/>
      <c r="B54" s="146" t="s">
        <v>158</v>
      </c>
      <c r="C54" s="174"/>
      <c r="D54" s="157" t="s">
        <v>209</v>
      </c>
      <c r="E54" s="156" t="s">
        <v>210</v>
      </c>
      <c r="F54" s="186" t="s">
        <v>223</v>
      </c>
      <c r="G54" s="157" t="s">
        <v>212</v>
      </c>
      <c r="H54" s="158" t="s">
        <v>205</v>
      </c>
      <c r="I54" s="158" t="s">
        <v>206</v>
      </c>
      <c r="J54" s="175"/>
      <c r="K54" s="167" t="s">
        <v>208</v>
      </c>
      <c r="L54" s="167" t="s">
        <v>216</v>
      </c>
      <c r="M54" s="187"/>
      <c r="N54" s="484" t="s">
        <v>217</v>
      </c>
      <c r="O54" s="482" t="s">
        <v>385</v>
      </c>
      <c r="P54" s="483" t="s">
        <v>386</v>
      </c>
      <c r="Q54" s="548"/>
      <c r="R54" s="548"/>
      <c r="S54" s="548"/>
      <c r="T54" s="548"/>
      <c r="U54" s="118"/>
      <c r="V54" s="118"/>
      <c r="W54" s="118"/>
      <c r="X54" s="118"/>
      <c r="Y54" s="118"/>
      <c r="Z54" s="118"/>
      <c r="AA54" s="118"/>
      <c r="AB54" s="118"/>
      <c r="AC54" s="118"/>
    </row>
    <row r="55" spans="1:29" x14ac:dyDescent="0.25">
      <c r="A55" s="26">
        <v>1</v>
      </c>
      <c r="B55" s="150" t="s">
        <v>23</v>
      </c>
      <c r="C55" s="151"/>
      <c r="D55" s="254">
        <v>1</v>
      </c>
      <c r="E55" s="260">
        <v>600</v>
      </c>
      <c r="F55" s="261">
        <v>24.76</v>
      </c>
      <c r="G55" s="261">
        <v>701.24</v>
      </c>
      <c r="H55" s="225" t="s">
        <v>24</v>
      </c>
      <c r="I55" s="227" t="s">
        <v>22</v>
      </c>
      <c r="J55" s="224"/>
      <c r="K55" s="228" t="s">
        <v>214</v>
      </c>
      <c r="L55" s="189" t="s">
        <v>225</v>
      </c>
      <c r="M55" s="487"/>
      <c r="N55" s="509" t="s">
        <v>224</v>
      </c>
      <c r="O55" s="507">
        <v>0</v>
      </c>
      <c r="P55" s="561"/>
    </row>
    <row r="56" spans="1:29" ht="30.75" thickBot="1" x14ac:dyDescent="0.3">
      <c r="A56" s="26">
        <v>2</v>
      </c>
      <c r="B56" s="154" t="s">
        <v>23</v>
      </c>
      <c r="C56" s="155"/>
      <c r="D56" s="207">
        <v>1</v>
      </c>
      <c r="E56" s="262">
        <v>600</v>
      </c>
      <c r="F56" s="263">
        <v>90</v>
      </c>
      <c r="G56" s="263">
        <v>636</v>
      </c>
      <c r="H56" s="226" t="s">
        <v>57</v>
      </c>
      <c r="I56" s="166" t="s">
        <v>22</v>
      </c>
      <c r="J56" s="163"/>
      <c r="K56" s="193" t="s">
        <v>215</v>
      </c>
      <c r="L56" s="192" t="s">
        <v>218</v>
      </c>
      <c r="M56" s="488"/>
      <c r="N56" s="510" t="s">
        <v>219</v>
      </c>
      <c r="O56" s="508">
        <v>0</v>
      </c>
      <c r="P56" s="562"/>
    </row>
    <row r="57" spans="1:29" ht="15.75" thickBot="1" x14ac:dyDescent="0.3">
      <c r="A57" s="208" t="s">
        <v>302</v>
      </c>
      <c r="B57" s="214">
        <v>44853</v>
      </c>
      <c r="C57" s="215" t="s">
        <v>5</v>
      </c>
      <c r="D57" s="216">
        <v>2190</v>
      </c>
      <c r="E57" s="217">
        <v>0.21</v>
      </c>
      <c r="F57" s="218">
        <f t="shared" ref="F57" si="48">D57*E57</f>
        <v>459.9</v>
      </c>
      <c r="G57" s="218">
        <f t="shared" ref="G57" si="49">D57+F57</f>
        <v>2649.9</v>
      </c>
      <c r="H57" s="219" t="s">
        <v>1</v>
      </c>
      <c r="I57" s="220">
        <f>0.15*D57</f>
        <v>328.5</v>
      </c>
      <c r="J57" s="221">
        <f t="shared" ref="J57" si="50">D57+F57-I57</f>
        <v>2321.4</v>
      </c>
      <c r="K57" s="222" t="s">
        <v>2</v>
      </c>
      <c r="L57" s="222" t="s">
        <v>3</v>
      </c>
      <c r="M57" s="223"/>
      <c r="N57" s="118" t="s">
        <v>144</v>
      </c>
      <c r="O57" s="118"/>
      <c r="P57" s="118"/>
      <c r="Q57" s="118"/>
      <c r="R57" s="118"/>
      <c r="S57" s="118"/>
      <c r="T57" s="118"/>
      <c r="U57" s="118"/>
      <c r="V57" s="118"/>
      <c r="W57" s="118"/>
      <c r="X57" s="118"/>
      <c r="Y57" s="118"/>
      <c r="Z57" s="118"/>
      <c r="AA57" s="118"/>
      <c r="AB57" s="118"/>
      <c r="AC57" s="118"/>
    </row>
    <row r="58" spans="1:29" ht="15.75" thickBot="1" x14ac:dyDescent="0.3">
      <c r="A58" s="208" t="s">
        <v>302</v>
      </c>
      <c r="B58" s="229">
        <v>44897</v>
      </c>
      <c r="C58" s="230" t="s">
        <v>6</v>
      </c>
      <c r="D58" s="231">
        <v>2727.5</v>
      </c>
      <c r="E58" s="232">
        <v>0.21</v>
      </c>
      <c r="F58" s="233">
        <f t="shared" ref="F58" si="51">D58*E58</f>
        <v>572.77499999999998</v>
      </c>
      <c r="G58" s="147">
        <f t="shared" ref="G58" si="52">D58+F58</f>
        <v>3300.2750000000001</v>
      </c>
      <c r="H58" s="230" t="s">
        <v>1</v>
      </c>
      <c r="I58" s="233">
        <f t="shared" ref="I58" si="53">0.15*D58</f>
        <v>409.125</v>
      </c>
      <c r="J58" s="234">
        <f t="shared" ref="J58" si="54">D58+F58-I58</f>
        <v>2891.15</v>
      </c>
      <c r="K58" s="38" t="s">
        <v>2</v>
      </c>
      <c r="L58" s="39" t="s">
        <v>3</v>
      </c>
      <c r="M58" s="68"/>
      <c r="N58" s="118" t="s">
        <v>145</v>
      </c>
      <c r="O58" s="118"/>
      <c r="P58" s="118"/>
      <c r="Q58" s="118"/>
      <c r="R58" s="118"/>
      <c r="S58" s="118"/>
      <c r="T58" s="118"/>
      <c r="U58" s="118"/>
      <c r="V58" s="118"/>
      <c r="W58" s="118"/>
      <c r="X58" s="118"/>
      <c r="Y58" s="118"/>
      <c r="Z58" s="118"/>
      <c r="AA58" s="118"/>
      <c r="AB58" s="118"/>
      <c r="AC58" s="118"/>
    </row>
    <row r="59" spans="1:29" ht="15.75" thickBot="1" x14ac:dyDescent="0.3">
      <c r="A59" s="26"/>
      <c r="B59" s="146" t="s">
        <v>158</v>
      </c>
      <c r="C59" s="174"/>
      <c r="D59" s="157" t="s">
        <v>209</v>
      </c>
      <c r="E59" s="156" t="s">
        <v>210</v>
      </c>
      <c r="F59" s="186" t="s">
        <v>223</v>
      </c>
      <c r="G59" s="157" t="s">
        <v>212</v>
      </c>
      <c r="H59" s="158" t="s">
        <v>205</v>
      </c>
      <c r="I59" s="158" t="s">
        <v>206</v>
      </c>
      <c r="J59" s="175"/>
      <c r="K59" s="167" t="s">
        <v>208</v>
      </c>
      <c r="L59" s="167" t="s">
        <v>216</v>
      </c>
      <c r="M59" s="384"/>
      <c r="N59" s="484" t="s">
        <v>217</v>
      </c>
      <c r="O59" s="485" t="s">
        <v>385</v>
      </c>
      <c r="P59" s="486" t="s">
        <v>386</v>
      </c>
      <c r="Q59" s="548"/>
      <c r="R59" s="548"/>
      <c r="S59" s="548"/>
      <c r="T59" s="548"/>
      <c r="U59" s="118"/>
      <c r="V59" s="118"/>
      <c r="W59" s="118"/>
      <c r="X59" s="118"/>
      <c r="Y59" s="118"/>
      <c r="Z59" s="118"/>
      <c r="AA59" s="118"/>
      <c r="AB59" s="118"/>
      <c r="AC59" s="118"/>
    </row>
    <row r="60" spans="1:29" ht="30" x14ac:dyDescent="0.25">
      <c r="A60" s="26">
        <v>1</v>
      </c>
      <c r="B60" s="247" t="s">
        <v>227</v>
      </c>
      <c r="C60" s="248"/>
      <c r="D60" s="264">
        <v>1</v>
      </c>
      <c r="E60" s="265">
        <v>117.5</v>
      </c>
      <c r="F60" s="266">
        <v>80.63</v>
      </c>
      <c r="G60" s="267">
        <v>569.75</v>
      </c>
      <c r="H60" s="240" t="s">
        <v>207</v>
      </c>
      <c r="I60" s="227" t="s">
        <v>22</v>
      </c>
      <c r="J60" s="244"/>
      <c r="K60" s="228" t="s">
        <v>215</v>
      </c>
      <c r="L60" s="489" t="s">
        <v>218</v>
      </c>
      <c r="M60" s="496"/>
      <c r="N60" s="503" t="s">
        <v>219</v>
      </c>
      <c r="O60" s="502">
        <v>0</v>
      </c>
      <c r="P60" s="563"/>
    </row>
    <row r="61" spans="1:29" ht="30" x14ac:dyDescent="0.25">
      <c r="A61" s="26">
        <v>1</v>
      </c>
      <c r="B61" s="249" t="s">
        <v>228</v>
      </c>
      <c r="C61" s="250"/>
      <c r="D61" s="268">
        <v>4</v>
      </c>
      <c r="E61" s="269">
        <v>105</v>
      </c>
      <c r="F61" s="270">
        <v>80.63</v>
      </c>
      <c r="G61" s="271">
        <v>569.75</v>
      </c>
      <c r="H61" s="241" t="s">
        <v>231</v>
      </c>
      <c r="I61" s="165" t="s">
        <v>22</v>
      </c>
      <c r="J61" s="245"/>
      <c r="K61" s="191" t="s">
        <v>215</v>
      </c>
      <c r="L61" s="490" t="s">
        <v>218</v>
      </c>
      <c r="M61" s="497"/>
      <c r="N61" s="504" t="s">
        <v>219</v>
      </c>
      <c r="O61" s="505">
        <v>0</v>
      </c>
      <c r="P61" s="564"/>
    </row>
    <row r="62" spans="1:29" ht="30" x14ac:dyDescent="0.25">
      <c r="A62" s="26">
        <v>2</v>
      </c>
      <c r="B62" s="249" t="s">
        <v>227</v>
      </c>
      <c r="C62" s="250"/>
      <c r="D62" s="268">
        <v>1</v>
      </c>
      <c r="E62" s="269">
        <v>117.5</v>
      </c>
      <c r="F62" s="270">
        <v>409.13</v>
      </c>
      <c r="G62" s="271">
        <v>2891.15</v>
      </c>
      <c r="H62" s="242" t="s">
        <v>230</v>
      </c>
      <c r="I62" s="165" t="s">
        <v>22</v>
      </c>
      <c r="J62" s="245"/>
      <c r="K62" s="191" t="s">
        <v>215</v>
      </c>
      <c r="L62" s="490" t="s">
        <v>218</v>
      </c>
      <c r="M62" s="497"/>
      <c r="N62" s="504" t="s">
        <v>219</v>
      </c>
      <c r="O62" s="505">
        <v>0</v>
      </c>
      <c r="P62" s="564"/>
    </row>
    <row r="63" spans="1:29" x14ac:dyDescent="0.25">
      <c r="A63" s="26">
        <v>2</v>
      </c>
      <c r="B63" s="249" t="s">
        <v>228</v>
      </c>
      <c r="C63" s="250"/>
      <c r="D63" s="268">
        <v>4</v>
      </c>
      <c r="E63" s="269">
        <v>105</v>
      </c>
      <c r="F63" s="270">
        <v>409.13</v>
      </c>
      <c r="G63" s="271">
        <v>2891.15</v>
      </c>
      <c r="H63" s="242" t="s">
        <v>230</v>
      </c>
      <c r="I63" s="165" t="s">
        <v>22</v>
      </c>
      <c r="J63" s="245"/>
      <c r="K63" s="191" t="s">
        <v>215</v>
      </c>
      <c r="L63" s="490" t="s">
        <v>218</v>
      </c>
      <c r="M63" s="497"/>
      <c r="N63" s="497"/>
      <c r="O63" s="505">
        <v>0</v>
      </c>
      <c r="P63" s="564"/>
    </row>
    <row r="64" spans="1:29" ht="15.75" thickBot="1" x14ac:dyDescent="0.3">
      <c r="A64" s="26">
        <v>2</v>
      </c>
      <c r="B64" s="251" t="s">
        <v>229</v>
      </c>
      <c r="C64" s="252"/>
      <c r="D64" s="272">
        <v>73</v>
      </c>
      <c r="E64" s="273">
        <v>30</v>
      </c>
      <c r="F64" s="273">
        <v>409.13</v>
      </c>
      <c r="G64" s="274">
        <v>2891.15</v>
      </c>
      <c r="H64" s="243" t="s">
        <v>230</v>
      </c>
      <c r="I64" s="166" t="s">
        <v>22</v>
      </c>
      <c r="J64" s="246"/>
      <c r="K64" s="193" t="s">
        <v>215</v>
      </c>
      <c r="L64" s="495" t="s">
        <v>218</v>
      </c>
      <c r="M64" s="498"/>
      <c r="N64" s="498"/>
      <c r="O64" s="506">
        <v>0</v>
      </c>
      <c r="P64" s="565"/>
    </row>
    <row r="65" spans="1:32" ht="15.75" thickBot="1" x14ac:dyDescent="0.3">
      <c r="A65" s="208" t="s">
        <v>302</v>
      </c>
      <c r="B65" s="148">
        <v>44925</v>
      </c>
      <c r="C65" s="215" t="s">
        <v>7</v>
      </c>
      <c r="D65" s="236">
        <v>8047</v>
      </c>
      <c r="E65" s="237">
        <v>0.21</v>
      </c>
      <c r="F65" s="149">
        <f t="shared" ref="F65" si="55">D65*E65</f>
        <v>1689.87</v>
      </c>
      <c r="G65" s="236">
        <f t="shared" ref="G65" si="56">D65+F65</f>
        <v>9736.869999999999</v>
      </c>
      <c r="H65" s="238" t="s">
        <v>1</v>
      </c>
      <c r="I65" s="149">
        <f t="shared" ref="I65" si="57">0.15*D65</f>
        <v>1207.05</v>
      </c>
      <c r="J65" s="239">
        <f t="shared" ref="J65" si="58">D65+F65-I65</f>
        <v>8529.82</v>
      </c>
      <c r="K65" s="16" t="s">
        <v>2</v>
      </c>
      <c r="L65" s="17" t="s">
        <v>3</v>
      </c>
      <c r="M65" s="47"/>
      <c r="N65" s="118" t="s">
        <v>146</v>
      </c>
      <c r="O65" s="118"/>
      <c r="P65" s="118"/>
      <c r="Q65" s="118"/>
      <c r="R65" s="118"/>
      <c r="S65" s="118"/>
      <c r="T65" s="118"/>
      <c r="U65" s="118"/>
      <c r="V65" s="118"/>
      <c r="W65" s="118"/>
      <c r="X65" s="118"/>
      <c r="Y65" s="118"/>
      <c r="Z65" s="118"/>
      <c r="AA65" s="118"/>
      <c r="AB65" s="118"/>
      <c r="AC65" s="118"/>
    </row>
    <row r="66" spans="1:32" ht="15.75" thickBot="1" x14ac:dyDescent="0.3">
      <c r="A66" s="208" t="s">
        <v>302</v>
      </c>
      <c r="B66" s="89">
        <v>45047</v>
      </c>
      <c r="C66" s="92" t="s">
        <v>25</v>
      </c>
      <c r="D66" s="93">
        <v>5950</v>
      </c>
      <c r="E66" s="88">
        <v>0.21</v>
      </c>
      <c r="F66" s="87">
        <f t="shared" ref="F66" si="59">D66*E66</f>
        <v>1249.5</v>
      </c>
      <c r="G66" s="93">
        <f t="shared" ref="G66" si="60">D66+F66</f>
        <v>7199.5</v>
      </c>
      <c r="H66" s="94" t="s">
        <v>1</v>
      </c>
      <c r="I66" s="87">
        <f t="shared" ref="I66" si="61">0.15*D66</f>
        <v>892.5</v>
      </c>
      <c r="J66" s="95">
        <f t="shared" ref="J66" si="62">D66+F66-I66</f>
        <v>6307</v>
      </c>
      <c r="K66" s="66" t="s">
        <v>2</v>
      </c>
      <c r="L66" s="54" t="s">
        <v>3</v>
      </c>
      <c r="M66" s="68"/>
      <c r="N66" s="118" t="s">
        <v>146</v>
      </c>
      <c r="O66" s="118"/>
      <c r="P66" s="118"/>
      <c r="Q66" s="118"/>
      <c r="R66" s="118"/>
      <c r="S66" s="118"/>
      <c r="T66" s="118"/>
      <c r="U66" s="118"/>
      <c r="V66" s="118"/>
      <c r="W66" s="118"/>
      <c r="X66" s="118"/>
      <c r="Y66" s="118"/>
      <c r="Z66" s="118"/>
      <c r="AA66" s="118"/>
      <c r="AB66" s="118"/>
      <c r="AC66" s="118"/>
    </row>
    <row r="67" spans="1:32" ht="15.75" thickBot="1" x14ac:dyDescent="0.3">
      <c r="A67" s="208" t="s">
        <v>302</v>
      </c>
      <c r="B67" s="89">
        <v>45047</v>
      </c>
      <c r="C67" s="92" t="s">
        <v>25</v>
      </c>
      <c r="D67" s="93">
        <v>8047</v>
      </c>
      <c r="E67" s="88">
        <v>0.21</v>
      </c>
      <c r="F67" s="87">
        <f t="shared" ref="F67" si="63">D67*E67</f>
        <v>1689.87</v>
      </c>
      <c r="G67" s="93">
        <f t="shared" ref="G67" si="64">D67+F67</f>
        <v>9736.869999999999</v>
      </c>
      <c r="H67" s="94" t="s">
        <v>1</v>
      </c>
      <c r="I67" s="87">
        <f t="shared" ref="I67" si="65">0.15*D67</f>
        <v>1207.05</v>
      </c>
      <c r="J67" s="95">
        <f t="shared" ref="J67" si="66">D67+F67-I67</f>
        <v>8529.82</v>
      </c>
      <c r="K67" s="66" t="s">
        <v>2</v>
      </c>
      <c r="L67" s="54" t="s">
        <v>3</v>
      </c>
      <c r="M67" s="68"/>
      <c r="N67" s="118" t="s">
        <v>146</v>
      </c>
      <c r="O67" s="118"/>
      <c r="P67" s="118"/>
      <c r="Q67" s="118"/>
      <c r="R67" s="118"/>
      <c r="S67" s="118"/>
      <c r="T67" s="118"/>
      <c r="U67" s="118"/>
      <c r="V67" s="118"/>
      <c r="W67" s="118"/>
      <c r="X67" s="118"/>
      <c r="Y67" s="118"/>
      <c r="Z67" s="118"/>
      <c r="AA67" s="118"/>
      <c r="AB67" s="118"/>
      <c r="AC67" s="118"/>
    </row>
    <row r="68" spans="1:32" ht="15.75" thickBot="1" x14ac:dyDescent="0.3">
      <c r="A68" s="208" t="s">
        <v>302</v>
      </c>
      <c r="B68" s="275">
        <v>45047</v>
      </c>
      <c r="C68" s="276" t="s">
        <v>25</v>
      </c>
      <c r="D68" s="277">
        <v>8047</v>
      </c>
      <c r="E68" s="278">
        <v>0.21</v>
      </c>
      <c r="F68" s="279">
        <f t="shared" ref="F68" si="67">D68*E68</f>
        <v>1689.87</v>
      </c>
      <c r="G68" s="277">
        <f t="shared" ref="G68" si="68">D68+F68</f>
        <v>9736.869999999999</v>
      </c>
      <c r="H68" s="280" t="s">
        <v>1</v>
      </c>
      <c r="I68" s="279">
        <f t="shared" ref="I68" si="69">0.15*D68</f>
        <v>1207.05</v>
      </c>
      <c r="J68" s="281">
        <f t="shared" ref="J68" si="70">D68+F68-I68</f>
        <v>8529.82</v>
      </c>
      <c r="K68" s="3" t="s">
        <v>2</v>
      </c>
      <c r="L68" s="4" t="s">
        <v>3</v>
      </c>
      <c r="M68" s="47"/>
      <c r="N68" s="118" t="s">
        <v>146</v>
      </c>
      <c r="O68" s="118"/>
      <c r="P68" s="118"/>
      <c r="Q68" s="118"/>
      <c r="R68" s="118"/>
      <c r="S68" s="118"/>
      <c r="T68" s="118"/>
      <c r="U68" s="118"/>
      <c r="V68" s="118"/>
      <c r="W68" s="118"/>
      <c r="X68" s="118"/>
      <c r="Y68" s="118"/>
      <c r="Z68" s="118"/>
      <c r="AA68" s="118"/>
      <c r="AB68" s="118"/>
      <c r="AC68" s="118"/>
    </row>
    <row r="69" spans="1:32" ht="15.75" thickBot="1" x14ac:dyDescent="0.3">
      <c r="A69" s="26"/>
      <c r="B69" s="146" t="s">
        <v>158</v>
      </c>
      <c r="C69" s="174"/>
      <c r="D69" s="157" t="s">
        <v>209</v>
      </c>
      <c r="E69" s="156" t="s">
        <v>210</v>
      </c>
      <c r="F69" s="186" t="s">
        <v>223</v>
      </c>
      <c r="G69" s="157" t="s">
        <v>212</v>
      </c>
      <c r="H69" s="158" t="s">
        <v>205</v>
      </c>
      <c r="I69" s="158" t="s">
        <v>206</v>
      </c>
      <c r="J69" s="175"/>
      <c r="K69" s="167" t="s">
        <v>208</v>
      </c>
      <c r="L69" s="167" t="s">
        <v>216</v>
      </c>
      <c r="M69" s="187"/>
      <c r="N69" s="484" t="s">
        <v>217</v>
      </c>
      <c r="O69" s="485" t="s">
        <v>385</v>
      </c>
      <c r="P69" s="486" t="s">
        <v>386</v>
      </c>
      <c r="Q69" s="548"/>
      <c r="R69" s="548"/>
      <c r="S69" s="548"/>
      <c r="T69" s="548"/>
      <c r="U69" s="118"/>
      <c r="V69" s="118"/>
      <c r="W69" s="118"/>
      <c r="X69" s="118"/>
      <c r="Y69" s="118"/>
      <c r="Z69" s="118"/>
      <c r="AA69" s="118"/>
      <c r="AB69" s="118"/>
      <c r="AC69" s="118"/>
    </row>
    <row r="70" spans="1:32" x14ac:dyDescent="0.25">
      <c r="A70" s="26">
        <v>1</v>
      </c>
      <c r="B70" s="300" t="s">
        <v>232</v>
      </c>
      <c r="C70" s="301"/>
      <c r="D70" s="296">
        <v>1</v>
      </c>
      <c r="E70" s="287">
        <v>5880</v>
      </c>
      <c r="F70" s="302" t="s">
        <v>237</v>
      </c>
      <c r="G70" s="302" t="s">
        <v>245</v>
      </c>
      <c r="H70" s="291" t="s">
        <v>243</v>
      </c>
      <c r="I70" s="227" t="s">
        <v>22</v>
      </c>
      <c r="J70" s="284"/>
      <c r="K70" s="294" t="s">
        <v>238</v>
      </c>
      <c r="L70" s="291" t="s">
        <v>239</v>
      </c>
      <c r="M70" s="145"/>
      <c r="N70" s="172"/>
      <c r="O70" s="502">
        <v>0</v>
      </c>
      <c r="P70" s="560"/>
      <c r="AD70" s="81">
        <v>45047</v>
      </c>
      <c r="AE70" s="82" t="s">
        <v>25</v>
      </c>
    </row>
    <row r="71" spans="1:32" ht="21.75" x14ac:dyDescent="0.3">
      <c r="A71" s="26">
        <v>1</v>
      </c>
      <c r="B71" s="303" t="s">
        <v>233</v>
      </c>
      <c r="C71" s="304"/>
      <c r="D71" s="297">
        <v>1</v>
      </c>
      <c r="E71" s="288">
        <v>20</v>
      </c>
      <c r="F71" s="289" t="s">
        <v>237</v>
      </c>
      <c r="G71" s="289" t="s">
        <v>245</v>
      </c>
      <c r="H71" s="292" t="s">
        <v>243</v>
      </c>
      <c r="I71" s="165" t="s">
        <v>22</v>
      </c>
      <c r="J71" s="285"/>
      <c r="K71" s="295" t="s">
        <v>238</v>
      </c>
      <c r="L71" s="292" t="s">
        <v>239</v>
      </c>
      <c r="M71" s="145"/>
      <c r="N71" s="173"/>
      <c r="O71" s="505">
        <v>0</v>
      </c>
      <c r="P71" s="561"/>
      <c r="AD71" s="80">
        <v>44925</v>
      </c>
      <c r="AE71" t="s">
        <v>7</v>
      </c>
      <c r="AF71" s="79" t="s">
        <v>26</v>
      </c>
    </row>
    <row r="72" spans="1:32" ht="21.75" x14ac:dyDescent="0.3">
      <c r="A72" s="26">
        <v>1</v>
      </c>
      <c r="B72" s="303" t="s">
        <v>234</v>
      </c>
      <c r="C72" s="304"/>
      <c r="D72" s="297">
        <v>1</v>
      </c>
      <c r="E72" s="288">
        <v>50</v>
      </c>
      <c r="F72" s="289" t="s">
        <v>237</v>
      </c>
      <c r="G72" s="289" t="s">
        <v>245</v>
      </c>
      <c r="H72" s="292" t="s">
        <v>243</v>
      </c>
      <c r="I72" s="165" t="s">
        <v>22</v>
      </c>
      <c r="J72" s="285"/>
      <c r="K72" s="295" t="s">
        <v>238</v>
      </c>
      <c r="L72" s="292" t="s">
        <v>239</v>
      </c>
      <c r="M72" s="145"/>
      <c r="N72" s="173"/>
      <c r="O72" s="505">
        <v>0</v>
      </c>
      <c r="P72" s="561"/>
      <c r="AD72" s="80"/>
      <c r="AF72" s="79"/>
    </row>
    <row r="73" spans="1:32" ht="21.75" x14ac:dyDescent="0.3">
      <c r="A73" s="26">
        <v>1</v>
      </c>
      <c r="B73" s="303" t="s">
        <v>235</v>
      </c>
      <c r="C73" s="304"/>
      <c r="D73" s="297">
        <v>33</v>
      </c>
      <c r="E73" s="289"/>
      <c r="F73" s="289" t="s">
        <v>237</v>
      </c>
      <c r="G73" s="289" t="s">
        <v>245</v>
      </c>
      <c r="H73" s="292" t="s">
        <v>243</v>
      </c>
      <c r="I73" s="165" t="s">
        <v>22</v>
      </c>
      <c r="J73" s="285"/>
      <c r="K73" s="295" t="s">
        <v>238</v>
      </c>
      <c r="L73" s="292" t="s">
        <v>239</v>
      </c>
      <c r="M73" s="145"/>
      <c r="N73" s="173"/>
      <c r="O73" s="505">
        <v>0</v>
      </c>
      <c r="P73" s="561"/>
      <c r="AD73" s="80"/>
      <c r="AF73" s="79"/>
    </row>
    <row r="74" spans="1:32" ht="21.75" x14ac:dyDescent="0.3">
      <c r="A74" s="26">
        <v>2</v>
      </c>
      <c r="B74" s="303" t="s">
        <v>232</v>
      </c>
      <c r="C74" s="304"/>
      <c r="D74" s="297">
        <v>1</v>
      </c>
      <c r="E74" s="288">
        <v>5880</v>
      </c>
      <c r="F74" s="289" t="s">
        <v>241</v>
      </c>
      <c r="G74" s="289" t="s">
        <v>242</v>
      </c>
      <c r="H74" s="299" t="s">
        <v>244</v>
      </c>
      <c r="I74" s="165" t="s">
        <v>22</v>
      </c>
      <c r="J74" s="285"/>
      <c r="K74" s="295" t="s">
        <v>238</v>
      </c>
      <c r="L74" s="292" t="s">
        <v>239</v>
      </c>
      <c r="M74" s="145"/>
      <c r="N74" s="292" t="s">
        <v>240</v>
      </c>
      <c r="O74" s="505">
        <v>0</v>
      </c>
      <c r="P74" s="561"/>
      <c r="AD74" s="80"/>
      <c r="AF74" s="79"/>
    </row>
    <row r="75" spans="1:32" ht="21.75" x14ac:dyDescent="0.3">
      <c r="A75" s="26">
        <v>2</v>
      </c>
      <c r="B75" s="303" t="s">
        <v>233</v>
      </c>
      <c r="C75" s="304"/>
      <c r="D75" s="297">
        <v>1</v>
      </c>
      <c r="E75" s="288">
        <v>20</v>
      </c>
      <c r="F75" s="289" t="s">
        <v>241</v>
      </c>
      <c r="G75" s="289" t="s">
        <v>242</v>
      </c>
      <c r="H75" s="299" t="s">
        <v>244</v>
      </c>
      <c r="I75" s="165" t="s">
        <v>22</v>
      </c>
      <c r="J75" s="285"/>
      <c r="K75" s="295" t="s">
        <v>238</v>
      </c>
      <c r="L75" s="292" t="s">
        <v>239</v>
      </c>
      <c r="M75" s="145"/>
      <c r="N75" s="292" t="s">
        <v>240</v>
      </c>
      <c r="O75" s="505">
        <v>0</v>
      </c>
      <c r="P75" s="561"/>
      <c r="AD75" s="80"/>
      <c r="AF75" s="79"/>
    </row>
    <row r="76" spans="1:32" ht="21.75" x14ac:dyDescent="0.3">
      <c r="A76" s="26">
        <v>2</v>
      </c>
      <c r="B76" s="303" t="s">
        <v>234</v>
      </c>
      <c r="C76" s="304"/>
      <c r="D76" s="297">
        <v>1</v>
      </c>
      <c r="E76" s="288">
        <v>50</v>
      </c>
      <c r="F76" s="289" t="s">
        <v>241</v>
      </c>
      <c r="G76" s="289" t="s">
        <v>242</v>
      </c>
      <c r="H76" s="299" t="s">
        <v>244</v>
      </c>
      <c r="I76" s="165" t="s">
        <v>22</v>
      </c>
      <c r="J76" s="285"/>
      <c r="K76" s="295" t="s">
        <v>238</v>
      </c>
      <c r="L76" s="292" t="s">
        <v>239</v>
      </c>
      <c r="M76" s="145"/>
      <c r="N76" s="292" t="s">
        <v>240</v>
      </c>
      <c r="O76" s="505">
        <v>0</v>
      </c>
      <c r="P76" s="561"/>
      <c r="AD76" s="80"/>
      <c r="AF76" s="79"/>
    </row>
    <row r="77" spans="1:32" ht="21.75" x14ac:dyDescent="0.3">
      <c r="A77" s="26">
        <v>2</v>
      </c>
      <c r="B77" s="303" t="s">
        <v>235</v>
      </c>
      <c r="C77" s="304"/>
      <c r="D77" s="297">
        <v>33</v>
      </c>
      <c r="E77" s="288">
        <v>19</v>
      </c>
      <c r="F77" s="289" t="s">
        <v>241</v>
      </c>
      <c r="G77" s="289" t="s">
        <v>242</v>
      </c>
      <c r="H77" s="299" t="s">
        <v>244</v>
      </c>
      <c r="I77" s="165" t="s">
        <v>22</v>
      </c>
      <c r="J77" s="285"/>
      <c r="K77" s="295" t="s">
        <v>238</v>
      </c>
      <c r="L77" s="292" t="s">
        <v>239</v>
      </c>
      <c r="M77" s="145"/>
      <c r="N77" s="292" t="s">
        <v>240</v>
      </c>
      <c r="O77" s="505">
        <v>0</v>
      </c>
      <c r="P77" s="561"/>
      <c r="AD77" s="80"/>
      <c r="AF77" s="79"/>
    </row>
    <row r="78" spans="1:32" ht="21.75" x14ac:dyDescent="0.3">
      <c r="A78" s="26">
        <v>2</v>
      </c>
      <c r="B78" s="303" t="s">
        <v>236</v>
      </c>
      <c r="C78" s="304"/>
      <c r="D78" s="297">
        <v>49</v>
      </c>
      <c r="E78" s="288">
        <v>30</v>
      </c>
      <c r="F78" s="289" t="s">
        <v>241</v>
      </c>
      <c r="G78" s="289" t="s">
        <v>242</v>
      </c>
      <c r="H78" s="299" t="s">
        <v>244</v>
      </c>
      <c r="I78" s="165" t="s">
        <v>22</v>
      </c>
      <c r="J78" s="285"/>
      <c r="K78" s="295" t="s">
        <v>238</v>
      </c>
      <c r="L78" s="292" t="s">
        <v>239</v>
      </c>
      <c r="M78" s="145"/>
      <c r="N78" s="292" t="s">
        <v>240</v>
      </c>
      <c r="O78" s="505">
        <v>0</v>
      </c>
      <c r="P78" s="561"/>
      <c r="AD78" s="80"/>
      <c r="AF78" s="79"/>
    </row>
    <row r="79" spans="1:32" ht="21.75" x14ac:dyDescent="0.3">
      <c r="A79" s="26">
        <v>3</v>
      </c>
      <c r="B79" s="303" t="s">
        <v>232</v>
      </c>
      <c r="C79" s="304"/>
      <c r="D79" s="297">
        <v>1</v>
      </c>
      <c r="E79" s="288">
        <v>5880</v>
      </c>
      <c r="F79" s="289" t="s">
        <v>241</v>
      </c>
      <c r="G79" s="289" t="s">
        <v>242</v>
      </c>
      <c r="H79" s="292" t="s">
        <v>246</v>
      </c>
      <c r="I79" s="165" t="s">
        <v>22</v>
      </c>
      <c r="J79" s="285"/>
      <c r="K79" s="191" t="s">
        <v>214</v>
      </c>
      <c r="L79" s="292" t="s">
        <v>239</v>
      </c>
      <c r="M79" s="145"/>
      <c r="N79" s="292"/>
      <c r="O79" s="505">
        <v>0</v>
      </c>
      <c r="P79" s="561"/>
      <c r="AD79" s="80"/>
      <c r="AF79" s="79"/>
    </row>
    <row r="80" spans="1:32" ht="21.75" x14ac:dyDescent="0.3">
      <c r="A80" s="26">
        <v>3</v>
      </c>
      <c r="B80" s="303" t="s">
        <v>233</v>
      </c>
      <c r="C80" s="304"/>
      <c r="D80" s="297">
        <v>1</v>
      </c>
      <c r="E80" s="288">
        <v>20</v>
      </c>
      <c r="F80" s="289" t="s">
        <v>241</v>
      </c>
      <c r="G80" s="289" t="s">
        <v>242</v>
      </c>
      <c r="H80" s="292" t="s">
        <v>246</v>
      </c>
      <c r="I80" s="165" t="s">
        <v>22</v>
      </c>
      <c r="J80" s="285"/>
      <c r="K80" s="191" t="s">
        <v>214</v>
      </c>
      <c r="L80" s="292" t="s">
        <v>239</v>
      </c>
      <c r="M80" s="145"/>
      <c r="N80" s="292"/>
      <c r="O80" s="505">
        <v>0</v>
      </c>
      <c r="P80" s="561"/>
      <c r="AD80" s="80"/>
      <c r="AF80" s="79"/>
    </row>
    <row r="81" spans="1:32" ht="21.75" x14ac:dyDescent="0.3">
      <c r="A81" s="26">
        <v>3</v>
      </c>
      <c r="B81" s="303" t="s">
        <v>234</v>
      </c>
      <c r="C81" s="304"/>
      <c r="D81" s="297">
        <v>1</v>
      </c>
      <c r="E81" s="288">
        <v>50</v>
      </c>
      <c r="F81" s="289" t="s">
        <v>241</v>
      </c>
      <c r="G81" s="289" t="s">
        <v>242</v>
      </c>
      <c r="H81" s="292" t="s">
        <v>246</v>
      </c>
      <c r="I81" s="165" t="s">
        <v>22</v>
      </c>
      <c r="J81" s="285"/>
      <c r="K81" s="191" t="s">
        <v>214</v>
      </c>
      <c r="L81" s="292" t="s">
        <v>239</v>
      </c>
      <c r="M81" s="145"/>
      <c r="N81" s="292"/>
      <c r="O81" s="505">
        <v>0</v>
      </c>
      <c r="P81" s="561"/>
      <c r="AD81" s="80"/>
      <c r="AF81" s="79"/>
    </row>
    <row r="82" spans="1:32" ht="21.75" x14ac:dyDescent="0.3">
      <c r="A82" s="26">
        <v>3</v>
      </c>
      <c r="B82" s="303" t="s">
        <v>235</v>
      </c>
      <c r="C82" s="304"/>
      <c r="D82" s="297">
        <v>33</v>
      </c>
      <c r="E82" s="288">
        <v>19</v>
      </c>
      <c r="F82" s="289" t="s">
        <v>241</v>
      </c>
      <c r="G82" s="289" t="s">
        <v>242</v>
      </c>
      <c r="H82" s="292" t="s">
        <v>246</v>
      </c>
      <c r="I82" s="165" t="s">
        <v>22</v>
      </c>
      <c r="J82" s="285"/>
      <c r="K82" s="191" t="s">
        <v>214</v>
      </c>
      <c r="L82" s="292" t="s">
        <v>239</v>
      </c>
      <c r="M82" s="145"/>
      <c r="N82" s="292"/>
      <c r="O82" s="505">
        <v>0</v>
      </c>
      <c r="P82" s="561"/>
      <c r="AD82" s="80"/>
      <c r="AF82" s="79"/>
    </row>
    <row r="83" spans="1:32" ht="22.5" thickBot="1" x14ac:dyDescent="0.35">
      <c r="A83" s="26">
        <v>3</v>
      </c>
      <c r="B83" s="305" t="s">
        <v>236</v>
      </c>
      <c r="C83" s="306"/>
      <c r="D83" s="298">
        <v>49</v>
      </c>
      <c r="E83" s="290">
        <v>30</v>
      </c>
      <c r="F83" s="307" t="s">
        <v>241</v>
      </c>
      <c r="G83" s="307" t="s">
        <v>242</v>
      </c>
      <c r="H83" s="293" t="s">
        <v>246</v>
      </c>
      <c r="I83" s="166" t="s">
        <v>22</v>
      </c>
      <c r="J83" s="286"/>
      <c r="K83" s="193" t="s">
        <v>214</v>
      </c>
      <c r="L83" s="293" t="s">
        <v>239</v>
      </c>
      <c r="N83" s="170"/>
      <c r="O83" s="506">
        <v>0</v>
      </c>
      <c r="P83" s="562"/>
      <c r="AD83" s="80"/>
      <c r="AF83" s="79"/>
    </row>
    <row r="84" spans="1:32" ht="15.75" thickBot="1" x14ac:dyDescent="0.3">
      <c r="A84" s="208" t="s">
        <v>301</v>
      </c>
      <c r="B84" s="282">
        <v>44967</v>
      </c>
      <c r="C84" s="235" t="s">
        <v>9</v>
      </c>
      <c r="D84" s="236">
        <v>6651</v>
      </c>
      <c r="E84" s="237">
        <v>0.21</v>
      </c>
      <c r="F84" s="149">
        <f t="shared" ref="F84" si="71">D84*E84</f>
        <v>1396.71</v>
      </c>
      <c r="G84" s="236">
        <f t="shared" ref="G84" si="72">D84+F84</f>
        <v>8047.71</v>
      </c>
      <c r="H84" s="238" t="s">
        <v>1</v>
      </c>
      <c r="I84" s="283">
        <f t="shared" ref="I84" si="73">0.15*D84</f>
        <v>997.65</v>
      </c>
      <c r="J84" s="239">
        <f t="shared" ref="J84" si="74">D84+F84-I84</f>
        <v>7050.06</v>
      </c>
      <c r="K84" s="61" t="s">
        <v>2</v>
      </c>
      <c r="L84" s="17" t="s">
        <v>3</v>
      </c>
      <c r="M84" s="68"/>
      <c r="N84" s="118" t="s">
        <v>147</v>
      </c>
      <c r="O84" s="118"/>
      <c r="P84" s="118"/>
      <c r="Q84" s="118"/>
      <c r="R84" s="118"/>
      <c r="S84" s="118"/>
      <c r="T84" s="118"/>
      <c r="U84" s="118"/>
      <c r="V84" s="118"/>
      <c r="W84" s="118"/>
      <c r="X84" s="118"/>
      <c r="Y84" s="118"/>
      <c r="Z84" s="118"/>
      <c r="AA84" s="118"/>
      <c r="AB84" s="118"/>
      <c r="AC84" s="118"/>
    </row>
    <row r="85" spans="1:32" ht="15.75" thickBot="1" x14ac:dyDescent="0.3">
      <c r="A85" s="208" t="s">
        <v>302</v>
      </c>
      <c r="B85" s="282">
        <v>44967</v>
      </c>
      <c r="C85" s="235" t="s">
        <v>9</v>
      </c>
      <c r="D85" s="236">
        <v>6651</v>
      </c>
      <c r="E85" s="237">
        <v>0.21</v>
      </c>
      <c r="F85" s="149">
        <f t="shared" ref="F85" si="75">D85*E85</f>
        <v>1396.71</v>
      </c>
      <c r="G85" s="236">
        <f t="shared" ref="G85" si="76">D85+F85</f>
        <v>8047.71</v>
      </c>
      <c r="H85" s="238" t="s">
        <v>1</v>
      </c>
      <c r="I85" s="283">
        <f t="shared" ref="I85" si="77">0.15*D85</f>
        <v>997.65</v>
      </c>
      <c r="J85" s="239">
        <f t="shared" ref="J85" si="78">D85+F85-I85</f>
        <v>7050.06</v>
      </c>
      <c r="K85" s="61" t="s">
        <v>2</v>
      </c>
      <c r="L85" s="17" t="s">
        <v>3</v>
      </c>
      <c r="M85" s="68"/>
      <c r="N85" s="118" t="s">
        <v>147</v>
      </c>
      <c r="O85" s="118"/>
      <c r="P85" s="118"/>
      <c r="Q85" s="118"/>
      <c r="R85" s="118"/>
      <c r="S85" s="118"/>
      <c r="T85" s="118"/>
      <c r="U85" s="118"/>
      <c r="V85" s="118"/>
      <c r="W85" s="118"/>
      <c r="X85" s="118"/>
      <c r="Y85" s="118"/>
      <c r="Z85" s="118"/>
      <c r="AA85" s="118"/>
      <c r="AB85" s="118"/>
      <c r="AC85" s="118"/>
    </row>
    <row r="86" spans="1:32" ht="15.75" thickBot="1" x14ac:dyDescent="0.3">
      <c r="A86" s="26"/>
      <c r="B86" s="146" t="s">
        <v>158</v>
      </c>
      <c r="C86" s="174"/>
      <c r="D86" s="157" t="s">
        <v>209</v>
      </c>
      <c r="E86" s="156" t="s">
        <v>210</v>
      </c>
      <c r="F86" s="186" t="s">
        <v>223</v>
      </c>
      <c r="G86" s="157" t="s">
        <v>212</v>
      </c>
      <c r="H86" s="157" t="s">
        <v>205</v>
      </c>
      <c r="I86" s="158" t="s">
        <v>206</v>
      </c>
      <c r="J86" s="175"/>
      <c r="K86" s="167" t="s">
        <v>208</v>
      </c>
      <c r="L86" s="167" t="s">
        <v>216</v>
      </c>
      <c r="M86" s="187"/>
      <c r="N86" s="484" t="s">
        <v>217</v>
      </c>
      <c r="O86" s="482" t="s">
        <v>385</v>
      </c>
      <c r="P86" s="486" t="s">
        <v>386</v>
      </c>
      <c r="Q86" s="548"/>
      <c r="R86" s="548"/>
      <c r="S86" s="548"/>
      <c r="T86" s="548"/>
      <c r="U86" s="118"/>
      <c r="V86" s="118"/>
      <c r="W86" s="118"/>
      <c r="X86" s="118"/>
      <c r="Y86" s="118"/>
      <c r="Z86" s="118"/>
      <c r="AA86" s="118"/>
      <c r="AB86" s="118"/>
      <c r="AC86" s="118"/>
    </row>
    <row r="87" spans="1:32" x14ac:dyDescent="0.25">
      <c r="A87" s="26">
        <v>1</v>
      </c>
      <c r="B87" s="247" t="s">
        <v>249</v>
      </c>
      <c r="C87" s="342"/>
      <c r="D87" s="254">
        <v>76</v>
      </c>
      <c r="E87" s="287">
        <v>30</v>
      </c>
      <c r="F87" s="343"/>
      <c r="G87" s="343">
        <v>7182.56</v>
      </c>
      <c r="H87" s="291" t="s">
        <v>27</v>
      </c>
      <c r="I87" s="227" t="s">
        <v>22</v>
      </c>
      <c r="J87" s="125"/>
      <c r="K87" s="228" t="s">
        <v>214</v>
      </c>
      <c r="L87" s="172" t="s">
        <v>28</v>
      </c>
      <c r="N87" s="172" t="s">
        <v>29</v>
      </c>
      <c r="O87" s="518">
        <v>0</v>
      </c>
      <c r="P87" s="560"/>
    </row>
    <row r="88" spans="1:32" x14ac:dyDescent="0.25">
      <c r="A88" s="26">
        <v>1</v>
      </c>
      <c r="B88" s="249" t="s">
        <v>250</v>
      </c>
      <c r="C88" s="344"/>
      <c r="D88" s="206">
        <v>34</v>
      </c>
      <c r="E88" s="288">
        <v>27</v>
      </c>
      <c r="F88" s="345"/>
      <c r="G88" s="345">
        <v>7182.56</v>
      </c>
      <c r="H88" s="292" t="s">
        <v>27</v>
      </c>
      <c r="I88" s="165" t="s">
        <v>22</v>
      </c>
      <c r="J88" s="126"/>
      <c r="K88" s="191" t="s">
        <v>214</v>
      </c>
      <c r="L88" s="173" t="s">
        <v>28</v>
      </c>
      <c r="N88" s="173" t="s">
        <v>262</v>
      </c>
      <c r="O88" s="519">
        <v>0</v>
      </c>
      <c r="P88" s="561"/>
    </row>
    <row r="89" spans="1:32" x14ac:dyDescent="0.25">
      <c r="A89" s="26">
        <v>1</v>
      </c>
      <c r="B89" s="249" t="s">
        <v>251</v>
      </c>
      <c r="C89" s="344"/>
      <c r="D89" s="206">
        <v>5</v>
      </c>
      <c r="E89" s="288">
        <v>27</v>
      </c>
      <c r="F89" s="345"/>
      <c r="G89" s="345">
        <v>7182.56</v>
      </c>
      <c r="H89" s="292" t="s">
        <v>27</v>
      </c>
      <c r="I89" s="165" t="s">
        <v>22</v>
      </c>
      <c r="J89" s="126"/>
      <c r="K89" s="191" t="s">
        <v>214</v>
      </c>
      <c r="L89" s="173" t="s">
        <v>28</v>
      </c>
      <c r="N89" s="173" t="s">
        <v>262</v>
      </c>
      <c r="O89" s="519">
        <v>0</v>
      </c>
      <c r="P89" s="561"/>
    </row>
    <row r="90" spans="1:32" x14ac:dyDescent="0.25">
      <c r="A90" s="26">
        <v>1</v>
      </c>
      <c r="B90" s="249" t="s">
        <v>252</v>
      </c>
      <c r="C90" s="344"/>
      <c r="D90" s="206">
        <v>8</v>
      </c>
      <c r="E90" s="288">
        <v>19</v>
      </c>
      <c r="F90" s="345"/>
      <c r="G90" s="345">
        <v>7182.56</v>
      </c>
      <c r="H90" s="292" t="s">
        <v>27</v>
      </c>
      <c r="I90" s="165" t="s">
        <v>22</v>
      </c>
      <c r="J90" s="126"/>
      <c r="K90" s="191" t="s">
        <v>214</v>
      </c>
      <c r="L90" s="173" t="s">
        <v>28</v>
      </c>
      <c r="N90" s="173" t="s">
        <v>262</v>
      </c>
      <c r="O90" s="519">
        <v>0</v>
      </c>
      <c r="P90" s="561"/>
    </row>
    <row r="91" spans="1:32" x14ac:dyDescent="0.25">
      <c r="A91" s="26">
        <v>1</v>
      </c>
      <c r="B91" s="249" t="s">
        <v>253</v>
      </c>
      <c r="C91" s="344"/>
      <c r="D91" s="206">
        <v>1</v>
      </c>
      <c r="E91" s="288">
        <v>215</v>
      </c>
      <c r="F91" s="345"/>
      <c r="G91" s="345">
        <v>7182.56</v>
      </c>
      <c r="H91" s="292" t="s">
        <v>27</v>
      </c>
      <c r="I91" s="165" t="s">
        <v>22</v>
      </c>
      <c r="J91" s="126"/>
      <c r="K91" s="191" t="s">
        <v>214</v>
      </c>
      <c r="L91" s="173" t="s">
        <v>28</v>
      </c>
      <c r="N91" s="173" t="s">
        <v>262</v>
      </c>
      <c r="O91" s="519">
        <v>0</v>
      </c>
      <c r="P91" s="561"/>
    </row>
    <row r="92" spans="1:32" x14ac:dyDescent="0.25">
      <c r="A92" s="26">
        <v>1</v>
      </c>
      <c r="B92" s="249" t="s">
        <v>254</v>
      </c>
      <c r="C92" s="344"/>
      <c r="D92" s="206">
        <v>1</v>
      </c>
      <c r="E92" s="288">
        <v>360</v>
      </c>
      <c r="F92" s="345"/>
      <c r="G92" s="345">
        <v>7182.56</v>
      </c>
      <c r="H92" s="292" t="s">
        <v>27</v>
      </c>
      <c r="I92" s="165" t="s">
        <v>22</v>
      </c>
      <c r="J92" s="126"/>
      <c r="K92" s="191" t="s">
        <v>214</v>
      </c>
      <c r="L92" s="173" t="s">
        <v>28</v>
      </c>
      <c r="N92" s="173" t="s">
        <v>262</v>
      </c>
      <c r="O92" s="519">
        <v>0</v>
      </c>
      <c r="P92" s="561"/>
    </row>
    <row r="93" spans="1:32" x14ac:dyDescent="0.25">
      <c r="A93" s="26">
        <v>1</v>
      </c>
      <c r="B93" s="249" t="s">
        <v>255</v>
      </c>
      <c r="C93" s="344"/>
      <c r="D93" s="206">
        <v>1</v>
      </c>
      <c r="E93" s="288">
        <v>50</v>
      </c>
      <c r="F93" s="345"/>
      <c r="G93" s="345">
        <v>7182.56</v>
      </c>
      <c r="H93" s="292" t="s">
        <v>27</v>
      </c>
      <c r="I93" s="165" t="s">
        <v>22</v>
      </c>
      <c r="J93" s="126"/>
      <c r="K93" s="191" t="s">
        <v>214</v>
      </c>
      <c r="L93" s="173" t="s">
        <v>28</v>
      </c>
      <c r="N93" s="173" t="s">
        <v>262</v>
      </c>
      <c r="O93" s="519">
        <v>0</v>
      </c>
      <c r="P93" s="561"/>
    </row>
    <row r="94" spans="1:32" x14ac:dyDescent="0.25">
      <c r="A94" s="26">
        <v>1</v>
      </c>
      <c r="B94" s="249" t="s">
        <v>256</v>
      </c>
      <c r="C94" s="344"/>
      <c r="D94" s="206">
        <v>1</v>
      </c>
      <c r="E94" s="288">
        <v>75</v>
      </c>
      <c r="F94" s="345"/>
      <c r="G94" s="345">
        <v>7182.56</v>
      </c>
      <c r="H94" s="292" t="s">
        <v>27</v>
      </c>
      <c r="I94" s="165" t="s">
        <v>22</v>
      </c>
      <c r="J94" s="126"/>
      <c r="K94" s="191" t="s">
        <v>214</v>
      </c>
      <c r="L94" s="173" t="s">
        <v>28</v>
      </c>
      <c r="N94" s="173" t="s">
        <v>262</v>
      </c>
      <c r="O94" s="519">
        <v>0</v>
      </c>
      <c r="P94" s="561"/>
    </row>
    <row r="95" spans="1:32" x14ac:dyDescent="0.25">
      <c r="A95" s="26">
        <v>1</v>
      </c>
      <c r="B95" s="249" t="s">
        <v>257</v>
      </c>
      <c r="C95" s="344"/>
      <c r="D95" s="206"/>
      <c r="E95" s="288"/>
      <c r="F95" s="345"/>
      <c r="G95" s="345">
        <v>7182.56</v>
      </c>
      <c r="H95" s="292" t="s">
        <v>27</v>
      </c>
      <c r="I95" s="165" t="s">
        <v>22</v>
      </c>
      <c r="J95" s="126"/>
      <c r="K95" s="191" t="s">
        <v>214</v>
      </c>
      <c r="L95" s="173" t="s">
        <v>28</v>
      </c>
      <c r="N95" s="173" t="s">
        <v>262</v>
      </c>
      <c r="O95" s="519">
        <v>0</v>
      </c>
      <c r="P95" s="561"/>
    </row>
    <row r="96" spans="1:32" x14ac:dyDescent="0.25">
      <c r="A96" s="26">
        <v>1</v>
      </c>
      <c r="B96" s="249" t="s">
        <v>258</v>
      </c>
      <c r="C96" s="344"/>
      <c r="D96" s="206"/>
      <c r="E96" s="288"/>
      <c r="F96" s="345"/>
      <c r="G96" s="345">
        <v>7182.56</v>
      </c>
      <c r="H96" s="292" t="s">
        <v>27</v>
      </c>
      <c r="I96" s="165" t="s">
        <v>22</v>
      </c>
      <c r="J96" s="126"/>
      <c r="K96" s="191" t="s">
        <v>214</v>
      </c>
      <c r="L96" s="173" t="s">
        <v>28</v>
      </c>
      <c r="N96" s="173" t="s">
        <v>262</v>
      </c>
      <c r="O96" s="519">
        <v>0</v>
      </c>
      <c r="P96" s="561"/>
    </row>
    <row r="97" spans="1:16" x14ac:dyDescent="0.25">
      <c r="A97" s="26">
        <v>1</v>
      </c>
      <c r="B97" s="249" t="s">
        <v>259</v>
      </c>
      <c r="C97" s="344"/>
      <c r="D97" s="206">
        <v>1</v>
      </c>
      <c r="E97" s="288">
        <v>1351</v>
      </c>
      <c r="F97" s="345"/>
      <c r="G97" s="345">
        <v>7182.56</v>
      </c>
      <c r="H97" s="292" t="s">
        <v>27</v>
      </c>
      <c r="I97" s="165" t="s">
        <v>22</v>
      </c>
      <c r="J97" s="126"/>
      <c r="K97" s="191" t="s">
        <v>214</v>
      </c>
      <c r="L97" s="173" t="s">
        <v>28</v>
      </c>
      <c r="N97" s="173" t="s">
        <v>262</v>
      </c>
      <c r="O97" s="519">
        <v>0</v>
      </c>
      <c r="P97" s="561"/>
    </row>
    <row r="98" spans="1:16" x14ac:dyDescent="0.25">
      <c r="A98" s="26">
        <v>1</v>
      </c>
      <c r="B98" s="249" t="s">
        <v>260</v>
      </c>
      <c r="C98" s="344"/>
      <c r="D98" s="206">
        <v>1</v>
      </c>
      <c r="E98" s="288">
        <v>280</v>
      </c>
      <c r="F98" s="345"/>
      <c r="G98" s="345">
        <v>7182.56</v>
      </c>
      <c r="H98" s="292" t="s">
        <v>27</v>
      </c>
      <c r="I98" s="165" t="s">
        <v>22</v>
      </c>
      <c r="J98" s="126"/>
      <c r="K98" s="191" t="s">
        <v>214</v>
      </c>
      <c r="L98" s="173" t="s">
        <v>28</v>
      </c>
      <c r="N98" s="173" t="s">
        <v>262</v>
      </c>
      <c r="O98" s="519">
        <v>0</v>
      </c>
      <c r="P98" s="561"/>
    </row>
    <row r="99" spans="1:16" x14ac:dyDescent="0.25">
      <c r="A99" s="26">
        <v>1</v>
      </c>
      <c r="B99" s="249" t="s">
        <v>261</v>
      </c>
      <c r="C99" s="344"/>
      <c r="D99" s="206">
        <v>1</v>
      </c>
      <c r="E99" s="288">
        <v>120</v>
      </c>
      <c r="F99" s="345"/>
      <c r="G99" s="345">
        <v>7182.56</v>
      </c>
      <c r="H99" s="292" t="s">
        <v>27</v>
      </c>
      <c r="I99" s="165" t="s">
        <v>22</v>
      </c>
      <c r="J99" s="126"/>
      <c r="K99" s="191" t="s">
        <v>214</v>
      </c>
      <c r="L99" s="173" t="s">
        <v>28</v>
      </c>
      <c r="N99" s="173" t="s">
        <v>262</v>
      </c>
      <c r="O99" s="519">
        <v>0</v>
      </c>
      <c r="P99" s="561"/>
    </row>
    <row r="100" spans="1:16" x14ac:dyDescent="0.25">
      <c r="A100" s="26">
        <v>2</v>
      </c>
      <c r="B100" s="249" t="s">
        <v>249</v>
      </c>
      <c r="C100" s="344"/>
      <c r="D100" s="206">
        <v>76</v>
      </c>
      <c r="E100" s="288">
        <v>30</v>
      </c>
      <c r="F100" s="345">
        <v>997.65</v>
      </c>
      <c r="G100" s="345">
        <v>7050.06</v>
      </c>
      <c r="H100" s="309" t="s">
        <v>263</v>
      </c>
      <c r="I100" s="165" t="s">
        <v>22</v>
      </c>
      <c r="J100" s="126"/>
      <c r="K100" s="191" t="s">
        <v>264</v>
      </c>
      <c r="L100" s="173" t="s">
        <v>30</v>
      </c>
      <c r="N100" s="173"/>
      <c r="O100" s="519">
        <v>0</v>
      </c>
      <c r="P100" s="561"/>
    </row>
    <row r="101" spans="1:16" x14ac:dyDescent="0.25">
      <c r="A101" s="26">
        <v>2</v>
      </c>
      <c r="B101" s="249" t="s">
        <v>250</v>
      </c>
      <c r="C101" s="344"/>
      <c r="D101" s="206">
        <v>34</v>
      </c>
      <c r="E101" s="288">
        <v>27</v>
      </c>
      <c r="F101" s="345">
        <v>997.65</v>
      </c>
      <c r="G101" s="345">
        <v>7050.06</v>
      </c>
      <c r="H101" s="309" t="s">
        <v>263</v>
      </c>
      <c r="I101" s="165" t="s">
        <v>22</v>
      </c>
      <c r="J101" s="126"/>
      <c r="K101" s="191" t="s">
        <v>264</v>
      </c>
      <c r="L101" s="173" t="s">
        <v>30</v>
      </c>
      <c r="N101" s="173"/>
      <c r="O101" s="519">
        <v>0</v>
      </c>
      <c r="P101" s="561"/>
    </row>
    <row r="102" spans="1:16" x14ac:dyDescent="0.25">
      <c r="A102" s="26">
        <v>2</v>
      </c>
      <c r="B102" s="249" t="s">
        <v>251</v>
      </c>
      <c r="C102" s="344"/>
      <c r="D102" s="206">
        <v>5</v>
      </c>
      <c r="E102" s="288">
        <v>27</v>
      </c>
      <c r="F102" s="345">
        <v>997.65</v>
      </c>
      <c r="G102" s="345">
        <v>7050.06</v>
      </c>
      <c r="H102" s="309" t="s">
        <v>263</v>
      </c>
      <c r="I102" s="165" t="s">
        <v>22</v>
      </c>
      <c r="J102" s="126"/>
      <c r="K102" s="191" t="s">
        <v>264</v>
      </c>
      <c r="L102" s="173" t="s">
        <v>30</v>
      </c>
      <c r="N102" s="173"/>
      <c r="O102" s="519">
        <v>0</v>
      </c>
      <c r="P102" s="561"/>
    </row>
    <row r="103" spans="1:16" x14ac:dyDescent="0.25">
      <c r="A103" s="26">
        <v>2</v>
      </c>
      <c r="B103" s="249" t="s">
        <v>252</v>
      </c>
      <c r="C103" s="344"/>
      <c r="D103" s="206">
        <v>8</v>
      </c>
      <c r="E103" s="288">
        <v>19</v>
      </c>
      <c r="F103" s="345">
        <v>997.65</v>
      </c>
      <c r="G103" s="345">
        <v>7050.06</v>
      </c>
      <c r="H103" s="309" t="s">
        <v>263</v>
      </c>
      <c r="I103" s="165" t="s">
        <v>22</v>
      </c>
      <c r="J103" s="126"/>
      <c r="K103" s="191" t="s">
        <v>264</v>
      </c>
      <c r="L103" s="173" t="s">
        <v>30</v>
      </c>
      <c r="N103" s="173"/>
      <c r="O103" s="519">
        <v>0</v>
      </c>
      <c r="P103" s="561"/>
    </row>
    <row r="104" spans="1:16" x14ac:dyDescent="0.25">
      <c r="A104" s="26">
        <v>2</v>
      </c>
      <c r="B104" s="249" t="s">
        <v>253</v>
      </c>
      <c r="C104" s="344"/>
      <c r="D104" s="206">
        <v>1</v>
      </c>
      <c r="E104" s="288">
        <v>215</v>
      </c>
      <c r="F104" s="345">
        <v>997.65</v>
      </c>
      <c r="G104" s="345">
        <v>7050.06</v>
      </c>
      <c r="H104" s="309" t="s">
        <v>263</v>
      </c>
      <c r="I104" s="165" t="s">
        <v>22</v>
      </c>
      <c r="J104" s="126"/>
      <c r="K104" s="191" t="s">
        <v>264</v>
      </c>
      <c r="L104" s="173" t="s">
        <v>30</v>
      </c>
      <c r="N104" s="173"/>
      <c r="O104" s="519">
        <v>0</v>
      </c>
      <c r="P104" s="561"/>
    </row>
    <row r="105" spans="1:16" x14ac:dyDescent="0.25">
      <c r="A105" s="26">
        <v>2</v>
      </c>
      <c r="B105" s="249" t="s">
        <v>254</v>
      </c>
      <c r="C105" s="344"/>
      <c r="D105" s="206">
        <v>1</v>
      </c>
      <c r="E105" s="288">
        <v>360</v>
      </c>
      <c r="F105" s="345">
        <v>997.65</v>
      </c>
      <c r="G105" s="345">
        <v>7050.06</v>
      </c>
      <c r="H105" s="309" t="s">
        <v>263</v>
      </c>
      <c r="I105" s="165" t="s">
        <v>22</v>
      </c>
      <c r="J105" s="126"/>
      <c r="K105" s="191" t="s">
        <v>264</v>
      </c>
      <c r="L105" s="173" t="s">
        <v>30</v>
      </c>
      <c r="N105" s="173"/>
      <c r="O105" s="519">
        <v>0</v>
      </c>
      <c r="P105" s="561"/>
    </row>
    <row r="106" spans="1:16" x14ac:dyDescent="0.25">
      <c r="A106" s="26">
        <v>2</v>
      </c>
      <c r="B106" s="249" t="s">
        <v>255</v>
      </c>
      <c r="C106" s="344"/>
      <c r="D106" s="206">
        <v>1</v>
      </c>
      <c r="E106" s="288">
        <v>50</v>
      </c>
      <c r="F106" s="345">
        <v>997.65</v>
      </c>
      <c r="G106" s="345">
        <v>7050.06</v>
      </c>
      <c r="H106" s="309" t="s">
        <v>263</v>
      </c>
      <c r="I106" s="165" t="s">
        <v>22</v>
      </c>
      <c r="J106" s="126"/>
      <c r="K106" s="191" t="s">
        <v>264</v>
      </c>
      <c r="L106" s="173" t="s">
        <v>30</v>
      </c>
      <c r="N106" s="173"/>
      <c r="O106" s="519">
        <v>0</v>
      </c>
      <c r="P106" s="561"/>
    </row>
    <row r="107" spans="1:16" x14ac:dyDescent="0.25">
      <c r="A107" s="26">
        <v>2</v>
      </c>
      <c r="B107" s="249" t="s">
        <v>256</v>
      </c>
      <c r="C107" s="344"/>
      <c r="D107" s="206">
        <v>1</v>
      </c>
      <c r="E107" s="288">
        <v>75</v>
      </c>
      <c r="F107" s="345">
        <v>997.65</v>
      </c>
      <c r="G107" s="345">
        <v>7050.06</v>
      </c>
      <c r="H107" s="309" t="s">
        <v>263</v>
      </c>
      <c r="I107" s="165" t="s">
        <v>22</v>
      </c>
      <c r="J107" s="126"/>
      <c r="K107" s="191" t="s">
        <v>264</v>
      </c>
      <c r="L107" s="173" t="s">
        <v>30</v>
      </c>
      <c r="N107" s="173"/>
      <c r="O107" s="519">
        <v>0</v>
      </c>
      <c r="P107" s="561"/>
    </row>
    <row r="108" spans="1:16" x14ac:dyDescent="0.25">
      <c r="A108" s="26">
        <v>2</v>
      </c>
      <c r="B108" s="249" t="s">
        <v>257</v>
      </c>
      <c r="C108" s="344"/>
      <c r="D108" s="206">
        <v>1</v>
      </c>
      <c r="E108" s="288">
        <v>675</v>
      </c>
      <c r="F108" s="345">
        <v>997.65</v>
      </c>
      <c r="G108" s="345">
        <v>7050.06</v>
      </c>
      <c r="H108" s="309" t="s">
        <v>263</v>
      </c>
      <c r="I108" s="165" t="s">
        <v>22</v>
      </c>
      <c r="J108" s="126"/>
      <c r="K108" s="191" t="s">
        <v>264</v>
      </c>
      <c r="L108" s="173" t="s">
        <v>30</v>
      </c>
      <c r="N108" s="173"/>
      <c r="O108" s="519">
        <v>0</v>
      </c>
      <c r="P108" s="561"/>
    </row>
    <row r="109" spans="1:16" x14ac:dyDescent="0.25">
      <c r="A109" s="26">
        <v>2</v>
      </c>
      <c r="B109" s="511" t="s">
        <v>258</v>
      </c>
      <c r="C109" s="512"/>
      <c r="D109" s="513">
        <v>1</v>
      </c>
      <c r="E109" s="514">
        <v>40</v>
      </c>
      <c r="F109" s="345">
        <v>997.65</v>
      </c>
      <c r="G109" s="345">
        <v>7050.06</v>
      </c>
      <c r="H109" s="309" t="s">
        <v>263</v>
      </c>
      <c r="I109" s="165" t="s">
        <v>22</v>
      </c>
      <c r="J109" s="126"/>
      <c r="K109" s="191" t="s">
        <v>264</v>
      </c>
      <c r="L109" s="173" t="s">
        <v>30</v>
      </c>
      <c r="N109" s="173"/>
      <c r="O109" s="519">
        <v>0</v>
      </c>
      <c r="P109" s="561"/>
    </row>
    <row r="110" spans="1:16" x14ac:dyDescent="0.25">
      <c r="A110" s="26">
        <v>2</v>
      </c>
      <c r="B110" s="249" t="s">
        <v>259</v>
      </c>
      <c r="C110" s="344"/>
      <c r="D110" s="206">
        <v>1</v>
      </c>
      <c r="E110" s="288">
        <v>1351</v>
      </c>
      <c r="F110" s="345">
        <v>997.65</v>
      </c>
      <c r="G110" s="345">
        <v>7050.06</v>
      </c>
      <c r="H110" s="309" t="s">
        <v>263</v>
      </c>
      <c r="I110" s="165" t="s">
        <v>22</v>
      </c>
      <c r="J110" s="126"/>
      <c r="K110" s="191" t="s">
        <v>264</v>
      </c>
      <c r="L110" s="173" t="s">
        <v>30</v>
      </c>
      <c r="N110" s="173"/>
      <c r="O110" s="519">
        <v>0</v>
      </c>
      <c r="P110" s="561"/>
    </row>
    <row r="111" spans="1:16" x14ac:dyDescent="0.25">
      <c r="A111" s="26">
        <v>2</v>
      </c>
      <c r="B111" s="249" t="s">
        <v>260</v>
      </c>
      <c r="C111" s="344"/>
      <c r="D111" s="206">
        <v>1</v>
      </c>
      <c r="E111" s="288">
        <v>280</v>
      </c>
      <c r="F111" s="345">
        <v>997.65</v>
      </c>
      <c r="G111" s="345">
        <v>7050.06</v>
      </c>
      <c r="H111" s="309" t="s">
        <v>263</v>
      </c>
      <c r="I111" s="165" t="s">
        <v>22</v>
      </c>
      <c r="J111" s="126"/>
      <c r="K111" s="191" t="s">
        <v>264</v>
      </c>
      <c r="L111" s="173" t="s">
        <v>30</v>
      </c>
      <c r="N111" s="173"/>
      <c r="O111" s="519">
        <v>0</v>
      </c>
      <c r="P111" s="561"/>
    </row>
    <row r="112" spans="1:16" ht="15.75" thickBot="1" x14ac:dyDescent="0.3">
      <c r="A112" s="26">
        <v>2</v>
      </c>
      <c r="B112" s="251" t="s">
        <v>261</v>
      </c>
      <c r="C112" s="346"/>
      <c r="D112" s="207">
        <v>1</v>
      </c>
      <c r="E112" s="290">
        <v>120</v>
      </c>
      <c r="F112" s="347">
        <v>997.65</v>
      </c>
      <c r="G112" s="347">
        <v>7050.06</v>
      </c>
      <c r="H112" s="310" t="s">
        <v>263</v>
      </c>
      <c r="I112" s="166" t="s">
        <v>22</v>
      </c>
      <c r="J112" s="128"/>
      <c r="K112" s="193" t="s">
        <v>264</v>
      </c>
      <c r="L112" s="170" t="s">
        <v>30</v>
      </c>
      <c r="N112" s="170"/>
      <c r="O112" s="520">
        <v>0</v>
      </c>
      <c r="P112" s="562"/>
    </row>
    <row r="113" spans="1:29" ht="15.75" thickBot="1" x14ac:dyDescent="0.3">
      <c r="A113" s="208" t="s">
        <v>302</v>
      </c>
      <c r="B113" s="308">
        <v>44981</v>
      </c>
      <c r="C113" s="235" t="s">
        <v>10</v>
      </c>
      <c r="D113" s="236">
        <v>13798</v>
      </c>
      <c r="E113" s="237">
        <v>0.21</v>
      </c>
      <c r="F113" s="149">
        <f t="shared" ref="F113" si="79">D113*E113</f>
        <v>2897.58</v>
      </c>
      <c r="G113" s="236">
        <f t="shared" ref="G113" si="80">D113+F113</f>
        <v>16695.580000000002</v>
      </c>
      <c r="H113" s="238" t="s">
        <v>1</v>
      </c>
      <c r="I113" s="149">
        <f t="shared" ref="I113" si="81">0.15*D113</f>
        <v>2069.6999999999998</v>
      </c>
      <c r="J113" s="239">
        <f t="shared" ref="J113" si="82">D113+F113-I113</f>
        <v>14625.880000000001</v>
      </c>
      <c r="K113" s="61" t="s">
        <v>2</v>
      </c>
      <c r="L113" s="17" t="s">
        <v>3</v>
      </c>
      <c r="M113" s="68"/>
      <c r="N113" s="118" t="s">
        <v>148</v>
      </c>
      <c r="O113" s="118"/>
      <c r="P113" s="118"/>
      <c r="Q113" s="118"/>
      <c r="R113" s="118"/>
      <c r="S113" s="118"/>
      <c r="T113" s="118"/>
      <c r="U113" s="118"/>
      <c r="V113" s="118"/>
      <c r="W113" s="118"/>
      <c r="X113" s="118"/>
      <c r="Y113" s="118"/>
      <c r="Z113" s="118"/>
      <c r="AA113" s="118"/>
      <c r="AB113" s="118"/>
      <c r="AC113" s="118"/>
    </row>
    <row r="114" spans="1:29" ht="15.75" thickBot="1" x14ac:dyDescent="0.3">
      <c r="A114" s="109" t="s">
        <v>436</v>
      </c>
      <c r="B114" s="308">
        <v>44981</v>
      </c>
      <c r="C114" s="235" t="s">
        <v>10</v>
      </c>
      <c r="D114" s="236">
        <v>14046</v>
      </c>
      <c r="E114" s="237">
        <v>0.21</v>
      </c>
      <c r="F114" s="149">
        <f t="shared" ref="F114" si="83">D114*E114</f>
        <v>2949.66</v>
      </c>
      <c r="G114" s="236">
        <f t="shared" ref="G114" si="84">D114+F114</f>
        <v>16995.66</v>
      </c>
      <c r="H114" s="238" t="s">
        <v>1</v>
      </c>
      <c r="I114" s="149">
        <f t="shared" ref="I114" si="85">0.15*D114</f>
        <v>2106.9</v>
      </c>
      <c r="J114" s="239">
        <f t="shared" ref="J114" si="86">D114+F114-I114</f>
        <v>14888.76</v>
      </c>
      <c r="K114" s="61" t="s">
        <v>2</v>
      </c>
      <c r="L114" s="17" t="s">
        <v>3</v>
      </c>
      <c r="M114" s="68"/>
      <c r="N114" s="118" t="s">
        <v>148</v>
      </c>
      <c r="O114" s="118"/>
      <c r="P114" s="118"/>
      <c r="Q114" s="118"/>
      <c r="R114" s="118"/>
      <c r="S114" s="118"/>
      <c r="T114" s="118"/>
      <c r="U114" s="118"/>
      <c r="V114" s="118"/>
      <c r="W114" s="118"/>
      <c r="X114" s="118"/>
      <c r="Y114" s="118"/>
      <c r="Z114" s="118"/>
      <c r="AA114" s="118"/>
      <c r="AB114" s="118"/>
      <c r="AC114" s="118"/>
    </row>
    <row r="115" spans="1:29" ht="15.75" thickBot="1" x14ac:dyDescent="0.3">
      <c r="A115" s="26"/>
      <c r="B115" s="209" t="s">
        <v>158</v>
      </c>
      <c r="C115" s="210"/>
      <c r="D115" s="211" t="s">
        <v>209</v>
      </c>
      <c r="E115" s="322" t="s">
        <v>210</v>
      </c>
      <c r="F115" s="212" t="s">
        <v>223</v>
      </c>
      <c r="G115" s="323" t="s">
        <v>212</v>
      </c>
      <c r="H115" s="211" t="s">
        <v>205</v>
      </c>
      <c r="I115" s="324" t="s">
        <v>206</v>
      </c>
      <c r="J115" s="325"/>
      <c r="K115" s="213" t="s">
        <v>208</v>
      </c>
      <c r="L115" s="167" t="s">
        <v>216</v>
      </c>
      <c r="M115" s="187"/>
      <c r="N115" s="484" t="s">
        <v>217</v>
      </c>
      <c r="O115" s="482" t="s">
        <v>385</v>
      </c>
      <c r="P115" s="486" t="s">
        <v>386</v>
      </c>
      <c r="Q115" s="548"/>
      <c r="R115" s="548"/>
      <c r="S115" s="548"/>
      <c r="T115" s="548"/>
      <c r="U115" s="118"/>
      <c r="V115" s="118"/>
      <c r="W115" s="118"/>
      <c r="X115" s="118"/>
      <c r="Y115" s="118"/>
      <c r="Z115" s="118"/>
      <c r="AA115" s="118"/>
      <c r="AB115" s="118"/>
      <c r="AC115" s="118"/>
    </row>
    <row r="116" spans="1:29" x14ac:dyDescent="0.25">
      <c r="A116" s="26">
        <v>1</v>
      </c>
      <c r="B116" s="247" t="s">
        <v>266</v>
      </c>
      <c r="C116" s="348"/>
      <c r="D116" s="320">
        <v>57</v>
      </c>
      <c r="E116" s="327">
        <v>30</v>
      </c>
      <c r="F116" s="349">
        <v>2069.6999999999998</v>
      </c>
      <c r="G116" s="350">
        <v>14625.88</v>
      </c>
      <c r="H116" s="333" t="s">
        <v>281</v>
      </c>
      <c r="I116" s="227" t="s">
        <v>22</v>
      </c>
      <c r="J116" s="339"/>
      <c r="K116" s="336" t="s">
        <v>278</v>
      </c>
      <c r="L116" t="s">
        <v>279</v>
      </c>
      <c r="M116" s="312"/>
      <c r="N116" s="172" t="s">
        <v>280</v>
      </c>
      <c r="O116" s="502">
        <v>0</v>
      </c>
      <c r="P116" s="566"/>
      <c r="Q116" s="118"/>
      <c r="R116" s="118"/>
      <c r="S116" s="118"/>
      <c r="T116" s="118"/>
      <c r="U116" s="118"/>
      <c r="V116" s="118"/>
      <c r="W116" s="118"/>
      <c r="X116" s="118"/>
      <c r="Y116" s="118"/>
      <c r="Z116" s="118"/>
      <c r="AA116" s="118"/>
      <c r="AB116" s="118"/>
      <c r="AC116" s="118"/>
    </row>
    <row r="117" spans="1:29" x14ac:dyDescent="0.25">
      <c r="A117" s="26">
        <v>1</v>
      </c>
      <c r="B117" s="249" t="s">
        <v>267</v>
      </c>
      <c r="C117" s="351"/>
      <c r="D117" s="321">
        <v>1</v>
      </c>
      <c r="E117" s="328">
        <v>252</v>
      </c>
      <c r="F117" s="352">
        <v>2069.6999999999998</v>
      </c>
      <c r="G117" s="353">
        <v>14625.88</v>
      </c>
      <c r="H117" s="334" t="s">
        <v>281</v>
      </c>
      <c r="I117" s="165" t="s">
        <v>22</v>
      </c>
      <c r="J117" s="340"/>
      <c r="K117" s="337" t="s">
        <v>278</v>
      </c>
      <c r="L117" t="s">
        <v>279</v>
      </c>
      <c r="M117" s="312"/>
      <c r="N117" s="173" t="s">
        <v>280</v>
      </c>
      <c r="O117" s="505">
        <v>0</v>
      </c>
      <c r="P117" s="567"/>
      <c r="Q117" s="118"/>
      <c r="R117" s="118"/>
      <c r="S117" s="118"/>
      <c r="T117" s="118"/>
      <c r="U117" s="118"/>
      <c r="V117" s="118"/>
      <c r="W117" s="118"/>
      <c r="X117" s="118"/>
      <c r="Y117" s="118"/>
      <c r="Z117" s="118"/>
      <c r="AA117" s="118"/>
      <c r="AB117" s="118"/>
      <c r="AC117" s="118"/>
    </row>
    <row r="118" spans="1:29" x14ac:dyDescent="0.25">
      <c r="A118" s="26">
        <v>1</v>
      </c>
      <c r="B118" s="249" t="s">
        <v>268</v>
      </c>
      <c r="C118" s="351"/>
      <c r="D118" s="321">
        <v>1</v>
      </c>
      <c r="E118" s="328">
        <v>324</v>
      </c>
      <c r="F118" s="352">
        <v>2069.6999999999998</v>
      </c>
      <c r="G118" s="353">
        <v>14625.88</v>
      </c>
      <c r="H118" s="334" t="s">
        <v>281</v>
      </c>
      <c r="I118" s="165" t="s">
        <v>22</v>
      </c>
      <c r="J118" s="340"/>
      <c r="K118" s="337" t="s">
        <v>278</v>
      </c>
      <c r="L118" t="s">
        <v>279</v>
      </c>
      <c r="M118" s="312"/>
      <c r="N118" s="173" t="s">
        <v>280</v>
      </c>
      <c r="O118" s="505">
        <v>0</v>
      </c>
      <c r="P118" s="567"/>
      <c r="Q118" s="118"/>
      <c r="R118" s="118"/>
      <c r="S118" s="118"/>
      <c r="T118" s="118"/>
      <c r="U118" s="118"/>
      <c r="V118" s="118"/>
      <c r="W118" s="118"/>
      <c r="X118" s="118"/>
      <c r="Y118" s="118"/>
      <c r="Z118" s="118"/>
      <c r="AA118" s="118"/>
      <c r="AB118" s="118"/>
      <c r="AC118" s="118"/>
    </row>
    <row r="119" spans="1:29" x14ac:dyDescent="0.25">
      <c r="A119" s="26">
        <v>1</v>
      </c>
      <c r="B119" s="249" t="s">
        <v>269</v>
      </c>
      <c r="C119" s="351"/>
      <c r="D119" s="321">
        <v>1</v>
      </c>
      <c r="E119" s="328">
        <v>3749</v>
      </c>
      <c r="F119" s="352">
        <v>2069.6999999999998</v>
      </c>
      <c r="G119" s="353">
        <v>14625.88</v>
      </c>
      <c r="H119" s="334" t="s">
        <v>281</v>
      </c>
      <c r="I119" s="165" t="s">
        <v>22</v>
      </c>
      <c r="J119" s="340"/>
      <c r="K119" s="337" t="s">
        <v>278</v>
      </c>
      <c r="L119" t="s">
        <v>279</v>
      </c>
      <c r="M119" s="312"/>
      <c r="N119" s="173" t="s">
        <v>280</v>
      </c>
      <c r="O119" s="505">
        <v>0</v>
      </c>
      <c r="P119" s="567"/>
      <c r="Q119" s="118"/>
      <c r="R119" s="118"/>
      <c r="S119" s="118"/>
      <c r="T119" s="118"/>
      <c r="U119" s="118"/>
      <c r="V119" s="118"/>
      <c r="W119" s="118"/>
      <c r="X119" s="118"/>
      <c r="Y119" s="118"/>
      <c r="Z119" s="118"/>
      <c r="AA119" s="118"/>
      <c r="AB119" s="118"/>
      <c r="AC119" s="118"/>
    </row>
    <row r="120" spans="1:29" x14ac:dyDescent="0.25">
      <c r="A120" s="26">
        <v>1</v>
      </c>
      <c r="B120" s="249" t="s">
        <v>270</v>
      </c>
      <c r="C120" s="351"/>
      <c r="D120" s="321">
        <v>1</v>
      </c>
      <c r="E120" s="328">
        <v>2599</v>
      </c>
      <c r="F120" s="352">
        <v>2069.6999999999998</v>
      </c>
      <c r="G120" s="353">
        <v>14625.88</v>
      </c>
      <c r="H120" s="334" t="s">
        <v>281</v>
      </c>
      <c r="I120" s="165" t="s">
        <v>22</v>
      </c>
      <c r="J120" s="340"/>
      <c r="K120" s="337" t="s">
        <v>278</v>
      </c>
      <c r="L120" t="s">
        <v>279</v>
      </c>
      <c r="M120" s="312"/>
      <c r="N120" s="173" t="s">
        <v>280</v>
      </c>
      <c r="O120" s="505">
        <v>0</v>
      </c>
      <c r="P120" s="567"/>
      <c r="Q120" s="118"/>
      <c r="R120" s="118"/>
      <c r="S120" s="118"/>
      <c r="T120" s="118"/>
      <c r="U120" s="118"/>
      <c r="V120" s="118"/>
      <c r="W120" s="118"/>
      <c r="X120" s="118"/>
      <c r="Y120" s="118"/>
      <c r="Z120" s="118"/>
      <c r="AA120" s="118"/>
      <c r="AB120" s="118"/>
      <c r="AC120" s="118"/>
    </row>
    <row r="121" spans="1:29" x14ac:dyDescent="0.25">
      <c r="A121" s="26">
        <v>1</v>
      </c>
      <c r="B121" s="249" t="s">
        <v>271</v>
      </c>
      <c r="C121" s="351"/>
      <c r="D121" s="321">
        <v>1</v>
      </c>
      <c r="E121" s="328">
        <v>960</v>
      </c>
      <c r="F121" s="352">
        <v>2069.6999999999998</v>
      </c>
      <c r="G121" s="353">
        <v>14625.88</v>
      </c>
      <c r="H121" s="334" t="s">
        <v>281</v>
      </c>
      <c r="I121" s="165" t="s">
        <v>22</v>
      </c>
      <c r="J121" s="340"/>
      <c r="K121" s="337" t="s">
        <v>278</v>
      </c>
      <c r="L121" t="s">
        <v>279</v>
      </c>
      <c r="M121" s="312"/>
      <c r="N121" s="173" t="s">
        <v>280</v>
      </c>
      <c r="O121" s="505">
        <v>0</v>
      </c>
      <c r="P121" s="567"/>
      <c r="Q121" s="118"/>
      <c r="R121" s="118"/>
      <c r="S121" s="118"/>
      <c r="T121" s="118"/>
      <c r="U121" s="118"/>
      <c r="V121" s="118"/>
      <c r="W121" s="118"/>
      <c r="X121" s="118"/>
      <c r="Y121" s="118"/>
      <c r="Z121" s="118"/>
      <c r="AA121" s="118"/>
      <c r="AB121" s="118"/>
      <c r="AC121" s="118"/>
    </row>
    <row r="122" spans="1:29" x14ac:dyDescent="0.25">
      <c r="A122" s="26">
        <v>1</v>
      </c>
      <c r="B122" s="249" t="s">
        <v>272</v>
      </c>
      <c r="C122" s="351"/>
      <c r="D122" s="321">
        <v>1</v>
      </c>
      <c r="E122" s="328">
        <v>2040</v>
      </c>
      <c r="F122" s="352">
        <v>2069.6999999999998</v>
      </c>
      <c r="G122" s="353">
        <v>14625.88</v>
      </c>
      <c r="H122" s="334" t="s">
        <v>281</v>
      </c>
      <c r="I122" s="165" t="s">
        <v>22</v>
      </c>
      <c r="J122" s="340"/>
      <c r="K122" s="337" t="s">
        <v>278</v>
      </c>
      <c r="L122" t="s">
        <v>279</v>
      </c>
      <c r="M122" s="312"/>
      <c r="N122" s="173" t="s">
        <v>280</v>
      </c>
      <c r="O122" s="505">
        <v>0</v>
      </c>
      <c r="P122" s="567"/>
      <c r="Q122" s="118"/>
      <c r="R122" s="118"/>
      <c r="S122" s="118"/>
      <c r="T122" s="118"/>
      <c r="U122" s="118"/>
      <c r="V122" s="118"/>
      <c r="W122" s="118"/>
      <c r="X122" s="118"/>
      <c r="Y122" s="118"/>
      <c r="Z122" s="118"/>
      <c r="AA122" s="118"/>
      <c r="AB122" s="118"/>
      <c r="AC122" s="118"/>
    </row>
    <row r="123" spans="1:29" x14ac:dyDescent="0.25">
      <c r="A123" s="26">
        <v>1</v>
      </c>
      <c r="B123" s="249" t="s">
        <v>273</v>
      </c>
      <c r="C123" s="351"/>
      <c r="D123" s="321">
        <v>1</v>
      </c>
      <c r="E123" s="328">
        <v>432</v>
      </c>
      <c r="F123" s="352">
        <v>2069.6999999999998</v>
      </c>
      <c r="G123" s="353">
        <v>14625.88</v>
      </c>
      <c r="H123" s="334" t="s">
        <v>281</v>
      </c>
      <c r="I123" s="165" t="s">
        <v>22</v>
      </c>
      <c r="J123" s="340"/>
      <c r="K123" s="337" t="s">
        <v>278</v>
      </c>
      <c r="L123" t="s">
        <v>279</v>
      </c>
      <c r="M123" s="312"/>
      <c r="N123" s="173" t="s">
        <v>280</v>
      </c>
      <c r="O123" s="505">
        <v>0</v>
      </c>
      <c r="P123" s="567"/>
      <c r="Q123" s="118"/>
      <c r="R123" s="118"/>
      <c r="S123" s="118"/>
      <c r="T123" s="118"/>
      <c r="U123" s="118"/>
      <c r="V123" s="118"/>
      <c r="W123" s="118"/>
      <c r="X123" s="118"/>
      <c r="Y123" s="118"/>
      <c r="Z123" s="118"/>
      <c r="AA123" s="118"/>
      <c r="AB123" s="118"/>
      <c r="AC123" s="118"/>
    </row>
    <row r="124" spans="1:29" x14ac:dyDescent="0.25">
      <c r="A124" s="26">
        <v>1</v>
      </c>
      <c r="B124" s="249" t="s">
        <v>274</v>
      </c>
      <c r="C124" s="351"/>
      <c r="D124" s="321">
        <v>1</v>
      </c>
      <c r="E124" s="328">
        <v>660</v>
      </c>
      <c r="F124" s="352">
        <v>0</v>
      </c>
      <c r="G124" s="353">
        <v>14625.88</v>
      </c>
      <c r="H124" s="334" t="s">
        <v>281</v>
      </c>
      <c r="I124" s="165" t="s">
        <v>22</v>
      </c>
      <c r="J124" s="340"/>
      <c r="K124" s="337" t="s">
        <v>278</v>
      </c>
      <c r="L124" t="s">
        <v>279</v>
      </c>
      <c r="M124" s="312"/>
      <c r="N124" s="173" t="s">
        <v>280</v>
      </c>
      <c r="O124" s="505">
        <v>0</v>
      </c>
      <c r="P124" s="567"/>
      <c r="Q124" s="118"/>
      <c r="R124" s="118"/>
      <c r="S124" s="118"/>
      <c r="T124" s="118"/>
      <c r="U124" s="118"/>
      <c r="V124" s="118"/>
      <c r="W124" s="118"/>
      <c r="X124" s="118"/>
      <c r="Y124" s="118"/>
      <c r="Z124" s="118"/>
      <c r="AA124" s="118"/>
      <c r="AB124" s="118"/>
      <c r="AC124" s="118"/>
    </row>
    <row r="125" spans="1:29" ht="15.75" thickBot="1" x14ac:dyDescent="0.3">
      <c r="A125" s="26">
        <v>1</v>
      </c>
      <c r="B125" s="249" t="s">
        <v>275</v>
      </c>
      <c r="C125" s="351"/>
      <c r="D125" s="321">
        <v>5</v>
      </c>
      <c r="E125" s="328">
        <v>19</v>
      </c>
      <c r="F125" s="352">
        <v>2069.6999999999998</v>
      </c>
      <c r="G125" s="353">
        <v>14625.88</v>
      </c>
      <c r="H125" s="334" t="s">
        <v>281</v>
      </c>
      <c r="I125" s="165" t="s">
        <v>22</v>
      </c>
      <c r="J125" s="340"/>
      <c r="K125" s="337" t="s">
        <v>278</v>
      </c>
      <c r="L125" t="s">
        <v>279</v>
      </c>
      <c r="M125" s="312"/>
      <c r="N125" s="173" t="s">
        <v>280</v>
      </c>
      <c r="O125" s="505">
        <v>0</v>
      </c>
      <c r="P125" s="567"/>
      <c r="Q125" s="118"/>
      <c r="R125" s="118"/>
      <c r="S125" s="118"/>
      <c r="T125" s="118"/>
      <c r="U125" s="118"/>
      <c r="V125" s="118"/>
      <c r="W125" s="118"/>
      <c r="X125" s="118"/>
      <c r="Y125" s="118"/>
      <c r="Z125" s="118"/>
      <c r="AA125" s="118"/>
      <c r="AB125" s="118"/>
      <c r="AC125" s="118"/>
    </row>
    <row r="126" spans="1:29" ht="15.75" x14ac:dyDescent="0.25">
      <c r="A126" s="26">
        <v>1</v>
      </c>
      <c r="B126" s="511" t="s">
        <v>276</v>
      </c>
      <c r="C126" s="515"/>
      <c r="D126" s="516">
        <v>1</v>
      </c>
      <c r="E126" s="517">
        <v>292</v>
      </c>
      <c r="F126" s="352">
        <v>2069.6999999999998</v>
      </c>
      <c r="G126" s="353">
        <v>14625.88</v>
      </c>
      <c r="H126" s="334" t="s">
        <v>281</v>
      </c>
      <c r="I126" s="165" t="s">
        <v>22</v>
      </c>
      <c r="J126" s="340"/>
      <c r="K126" s="337" t="s">
        <v>278</v>
      </c>
      <c r="L126" t="s">
        <v>279</v>
      </c>
      <c r="M126" s="312"/>
      <c r="N126" s="173" t="s">
        <v>280</v>
      </c>
      <c r="O126" s="505">
        <v>0</v>
      </c>
      <c r="P126" s="574" t="s">
        <v>432</v>
      </c>
      <c r="Q126" s="118"/>
      <c r="R126" s="118"/>
      <c r="S126" s="118"/>
      <c r="T126" s="118"/>
      <c r="U126" s="118"/>
      <c r="V126" s="118"/>
      <c r="W126" s="118"/>
      <c r="X126" s="118"/>
      <c r="Y126" s="118"/>
      <c r="Z126" s="118"/>
      <c r="AA126" s="118"/>
      <c r="AB126" s="118"/>
      <c r="AC126" s="118"/>
    </row>
    <row r="127" spans="1:29" x14ac:dyDescent="0.25">
      <c r="A127" s="26">
        <v>1</v>
      </c>
      <c r="B127" s="249" t="s">
        <v>255</v>
      </c>
      <c r="C127" s="351"/>
      <c r="D127" s="321">
        <v>1</v>
      </c>
      <c r="E127" s="328">
        <v>25</v>
      </c>
      <c r="F127" s="352">
        <v>2069.6999999999998</v>
      </c>
      <c r="G127" s="353">
        <v>14625.88</v>
      </c>
      <c r="H127" s="334" t="s">
        <v>281</v>
      </c>
      <c r="I127" s="165" t="s">
        <v>22</v>
      </c>
      <c r="J127" s="340"/>
      <c r="K127" s="337" t="s">
        <v>278</v>
      </c>
      <c r="L127" t="s">
        <v>279</v>
      </c>
      <c r="M127" s="312"/>
      <c r="N127" s="173" t="s">
        <v>280</v>
      </c>
      <c r="O127" s="505">
        <v>0</v>
      </c>
      <c r="P127" s="567"/>
      <c r="Q127" s="118"/>
      <c r="R127" s="118"/>
      <c r="S127" s="118"/>
      <c r="T127" s="118"/>
      <c r="U127" s="118"/>
      <c r="V127" s="118"/>
      <c r="W127" s="118"/>
      <c r="X127" s="118"/>
      <c r="Y127" s="118"/>
      <c r="Z127" s="118"/>
      <c r="AA127" s="118"/>
      <c r="AB127" s="118"/>
      <c r="AC127" s="118"/>
    </row>
    <row r="128" spans="1:29" ht="15.75" thickBot="1" x14ac:dyDescent="0.3">
      <c r="A128" s="26">
        <v>1</v>
      </c>
      <c r="B128" s="251" t="s">
        <v>277</v>
      </c>
      <c r="C128" s="354"/>
      <c r="D128" s="326">
        <v>1</v>
      </c>
      <c r="E128" s="329">
        <v>660</v>
      </c>
      <c r="F128" s="355">
        <v>2069.6999999999998</v>
      </c>
      <c r="G128" s="356">
        <v>14625.88</v>
      </c>
      <c r="H128" s="335" t="s">
        <v>281</v>
      </c>
      <c r="I128" s="166" t="s">
        <v>22</v>
      </c>
      <c r="J128" s="341"/>
      <c r="K128" s="338" t="s">
        <v>278</v>
      </c>
      <c r="L128" t="s">
        <v>279</v>
      </c>
      <c r="M128" s="312"/>
      <c r="N128" s="170" t="s">
        <v>280</v>
      </c>
      <c r="O128" s="506">
        <v>0</v>
      </c>
      <c r="P128" s="568"/>
      <c r="Q128" s="118"/>
      <c r="R128" s="118"/>
      <c r="S128" s="118"/>
      <c r="T128" s="118"/>
      <c r="U128" s="118"/>
      <c r="V128" s="118"/>
      <c r="W128" s="118"/>
      <c r="X128" s="118"/>
      <c r="Y128" s="118"/>
      <c r="Z128" s="118"/>
      <c r="AA128" s="118"/>
      <c r="AB128" s="118"/>
      <c r="AC128" s="118"/>
    </row>
    <row r="129" spans="1:29" ht="15.75" thickBot="1" x14ac:dyDescent="0.3">
      <c r="A129" s="208" t="s">
        <v>302</v>
      </c>
      <c r="B129" s="89">
        <v>44981</v>
      </c>
      <c r="C129" s="92" t="s">
        <v>11</v>
      </c>
      <c r="D129" s="130">
        <v>3521</v>
      </c>
      <c r="E129" s="91">
        <v>0.21</v>
      </c>
      <c r="F129" s="90">
        <f t="shared" ref="F129" si="87">D129*E129</f>
        <v>739.41</v>
      </c>
      <c r="G129" s="93">
        <f t="shared" ref="G129" si="88">D129+F129</f>
        <v>4260.41</v>
      </c>
      <c r="H129" s="131" t="s">
        <v>1</v>
      </c>
      <c r="I129" s="87">
        <f t="shared" ref="I129" si="89">0.15*D129</f>
        <v>528.15</v>
      </c>
      <c r="J129" s="95">
        <f t="shared" ref="J129" si="90">D129+F129-I129</f>
        <v>3732.2599999999998</v>
      </c>
      <c r="K129" s="96" t="s">
        <v>2</v>
      </c>
      <c r="L129" s="54" t="s">
        <v>3</v>
      </c>
      <c r="M129" s="68"/>
      <c r="N129" s="118" t="s">
        <v>149</v>
      </c>
      <c r="O129" s="118"/>
      <c r="P129" s="118"/>
      <c r="Q129" s="118"/>
      <c r="R129" s="118"/>
      <c r="S129" s="118"/>
      <c r="T129" s="118"/>
      <c r="U129" s="118"/>
      <c r="V129" s="118"/>
      <c r="W129" s="118"/>
      <c r="X129" s="118"/>
      <c r="Y129" s="118"/>
      <c r="Z129" s="118"/>
      <c r="AA129" s="118"/>
      <c r="AB129" s="118"/>
      <c r="AC129" s="118"/>
    </row>
    <row r="130" spans="1:29" ht="15.75" thickBot="1" x14ac:dyDescent="0.3">
      <c r="A130" s="26"/>
      <c r="B130" s="209" t="s">
        <v>158</v>
      </c>
      <c r="C130" s="210"/>
      <c r="D130" s="211" t="s">
        <v>209</v>
      </c>
      <c r="E130" s="322" t="s">
        <v>210</v>
      </c>
      <c r="F130" s="212" t="s">
        <v>223</v>
      </c>
      <c r="G130" s="323" t="s">
        <v>212</v>
      </c>
      <c r="H130" s="211" t="s">
        <v>205</v>
      </c>
      <c r="I130" s="324" t="s">
        <v>206</v>
      </c>
      <c r="J130" s="325"/>
      <c r="K130" s="213" t="s">
        <v>208</v>
      </c>
      <c r="L130" s="213" t="s">
        <v>216</v>
      </c>
      <c r="M130" s="187"/>
      <c r="N130" s="484" t="s">
        <v>217</v>
      </c>
      <c r="O130" s="482" t="s">
        <v>385</v>
      </c>
      <c r="P130" s="486" t="s">
        <v>386</v>
      </c>
      <c r="Q130" s="548"/>
      <c r="R130" s="548"/>
      <c r="S130" s="548"/>
      <c r="T130" s="548"/>
      <c r="U130" s="118"/>
      <c r="V130" s="118"/>
      <c r="W130" s="118"/>
      <c r="X130" s="118"/>
      <c r="Y130" s="118"/>
      <c r="Z130" s="118"/>
      <c r="AA130" s="118"/>
      <c r="AB130" s="118"/>
      <c r="AC130" s="118"/>
    </row>
    <row r="131" spans="1:29" ht="15.75" thickBot="1" x14ac:dyDescent="0.3">
      <c r="A131" s="26">
        <v>1</v>
      </c>
      <c r="B131" s="366" t="s">
        <v>266</v>
      </c>
      <c r="C131" s="372"/>
      <c r="D131" s="374">
        <v>37</v>
      </c>
      <c r="E131" s="377">
        <v>30</v>
      </c>
      <c r="F131" s="380">
        <v>528.17999999999995</v>
      </c>
      <c r="G131" s="377">
        <v>3732.47</v>
      </c>
      <c r="H131" s="333" t="s">
        <v>281</v>
      </c>
      <c r="I131" s="227" t="s">
        <v>22</v>
      </c>
      <c r="J131" s="537"/>
      <c r="K131" s="294" t="s">
        <v>278</v>
      </c>
      <c r="L131" t="s">
        <v>279</v>
      </c>
      <c r="M131" s="312"/>
      <c r="N131" s="172" t="s">
        <v>280</v>
      </c>
      <c r="O131" s="521">
        <v>0</v>
      </c>
      <c r="P131" s="566"/>
      <c r="Q131" s="118"/>
      <c r="R131" s="118"/>
      <c r="S131" s="118"/>
      <c r="T131" s="118"/>
      <c r="U131" s="118"/>
      <c r="V131" s="118"/>
      <c r="W131" s="118"/>
      <c r="X131" s="118"/>
      <c r="Y131" s="118"/>
      <c r="Z131" s="118"/>
      <c r="AA131" s="118"/>
      <c r="AB131" s="118"/>
      <c r="AC131" s="118"/>
    </row>
    <row r="132" spans="1:29" ht="15.75" thickBot="1" x14ac:dyDescent="0.3">
      <c r="A132" s="26">
        <v>1</v>
      </c>
      <c r="B132" s="531" t="s">
        <v>282</v>
      </c>
      <c r="C132" s="532"/>
      <c r="D132" s="375">
        <v>0</v>
      </c>
      <c r="E132" s="378"/>
      <c r="F132" s="381">
        <v>528.17999999999995</v>
      </c>
      <c r="G132" s="378">
        <v>3732.47</v>
      </c>
      <c r="H132" s="333" t="s">
        <v>281</v>
      </c>
      <c r="I132" s="165" t="s">
        <v>22</v>
      </c>
      <c r="J132" s="538"/>
      <c r="K132" s="295" t="s">
        <v>278</v>
      </c>
      <c r="L132" t="s">
        <v>279</v>
      </c>
      <c r="M132" s="312"/>
      <c r="N132" s="173" t="s">
        <v>280</v>
      </c>
      <c r="O132" s="522">
        <v>0</v>
      </c>
      <c r="P132" s="567"/>
      <c r="Q132" s="118"/>
      <c r="R132" s="118"/>
      <c r="S132" s="118"/>
      <c r="T132" s="118"/>
      <c r="U132" s="118"/>
      <c r="V132" s="118"/>
      <c r="W132" s="118"/>
      <c r="X132" s="118"/>
      <c r="Y132" s="118"/>
      <c r="Z132" s="118"/>
      <c r="AA132" s="118"/>
      <c r="AB132" s="118"/>
      <c r="AC132" s="118"/>
    </row>
    <row r="133" spans="1:29" ht="15.75" thickBot="1" x14ac:dyDescent="0.3">
      <c r="A133" s="26">
        <v>1</v>
      </c>
      <c r="B133" s="531" t="s">
        <v>271</v>
      </c>
      <c r="C133" s="532"/>
      <c r="D133" s="375">
        <v>0</v>
      </c>
      <c r="E133" s="378"/>
      <c r="F133" s="381">
        <v>528.17999999999995</v>
      </c>
      <c r="G133" s="378">
        <v>3732.47</v>
      </c>
      <c r="H133" s="333" t="s">
        <v>281</v>
      </c>
      <c r="I133" s="165" t="s">
        <v>22</v>
      </c>
      <c r="J133" s="538"/>
      <c r="K133" s="295" t="s">
        <v>278</v>
      </c>
      <c r="L133" t="s">
        <v>279</v>
      </c>
      <c r="M133" s="312"/>
      <c r="N133" s="173" t="s">
        <v>280</v>
      </c>
      <c r="O133" s="522">
        <v>0</v>
      </c>
      <c r="P133" s="567"/>
      <c r="Q133" s="118"/>
      <c r="R133" s="118"/>
      <c r="S133" s="118"/>
      <c r="T133" s="118"/>
      <c r="U133" s="118"/>
      <c r="V133" s="118"/>
      <c r="W133" s="118"/>
      <c r="X133" s="118"/>
      <c r="Y133" s="118"/>
      <c r="Z133" s="118"/>
      <c r="AA133" s="118"/>
      <c r="AB133" s="118"/>
      <c r="AC133" s="118"/>
    </row>
    <row r="134" spans="1:29" ht="15.75" thickBot="1" x14ac:dyDescent="0.3">
      <c r="A134" s="26">
        <v>1</v>
      </c>
      <c r="B134" s="531" t="s">
        <v>272</v>
      </c>
      <c r="C134" s="532"/>
      <c r="D134" s="375">
        <v>0</v>
      </c>
      <c r="E134" s="378"/>
      <c r="F134" s="381">
        <v>528.17999999999995</v>
      </c>
      <c r="G134" s="378">
        <v>3732.47</v>
      </c>
      <c r="H134" s="333" t="s">
        <v>281</v>
      </c>
      <c r="I134" s="165" t="s">
        <v>22</v>
      </c>
      <c r="J134" s="538"/>
      <c r="K134" s="295" t="s">
        <v>278</v>
      </c>
      <c r="L134" t="s">
        <v>279</v>
      </c>
      <c r="M134" s="312"/>
      <c r="N134" s="173" t="s">
        <v>280</v>
      </c>
      <c r="O134" s="522">
        <v>0</v>
      </c>
      <c r="P134" s="567"/>
      <c r="Q134" s="118"/>
      <c r="R134" s="118"/>
      <c r="S134" s="118"/>
      <c r="T134" s="118"/>
      <c r="U134" s="118"/>
      <c r="V134" s="118"/>
      <c r="W134" s="118"/>
      <c r="X134" s="118"/>
      <c r="Y134" s="118"/>
      <c r="Z134" s="118"/>
      <c r="AA134" s="118"/>
      <c r="AB134" s="118"/>
      <c r="AC134" s="118"/>
    </row>
    <row r="135" spans="1:29" ht="15.75" thickBot="1" x14ac:dyDescent="0.3">
      <c r="A135" s="26">
        <v>1</v>
      </c>
      <c r="B135" s="152" t="s">
        <v>283</v>
      </c>
      <c r="C135" s="373"/>
      <c r="D135" s="375">
        <v>1</v>
      </c>
      <c r="E135" s="378">
        <v>125</v>
      </c>
      <c r="F135" s="381">
        <v>528.17999999999995</v>
      </c>
      <c r="G135" s="378">
        <v>3732.47</v>
      </c>
      <c r="H135" s="333" t="s">
        <v>281</v>
      </c>
      <c r="I135" s="165" t="s">
        <v>22</v>
      </c>
      <c r="J135" s="538"/>
      <c r="K135" s="295" t="s">
        <v>278</v>
      </c>
      <c r="L135" t="s">
        <v>279</v>
      </c>
      <c r="M135" s="312"/>
      <c r="N135" s="173" t="s">
        <v>280</v>
      </c>
      <c r="O135" s="522">
        <v>0</v>
      </c>
      <c r="P135" s="567"/>
      <c r="Q135" s="118"/>
      <c r="R135" s="118"/>
      <c r="S135" s="118"/>
      <c r="T135" s="118"/>
      <c r="U135" s="118"/>
      <c r="V135" s="118"/>
      <c r="W135" s="118"/>
      <c r="X135" s="118"/>
      <c r="Y135" s="118"/>
      <c r="Z135" s="118"/>
      <c r="AA135" s="118"/>
      <c r="AB135" s="118"/>
      <c r="AC135" s="118"/>
    </row>
    <row r="136" spans="1:29" ht="15.75" thickBot="1" x14ac:dyDescent="0.3">
      <c r="A136" s="26">
        <v>1</v>
      </c>
      <c r="B136" s="533" t="s">
        <v>284</v>
      </c>
      <c r="C136" s="534"/>
      <c r="D136" s="535">
        <v>1</v>
      </c>
      <c r="E136" s="536">
        <v>574.96</v>
      </c>
      <c r="F136" s="381">
        <v>528.17999999999995</v>
      </c>
      <c r="G136" s="378">
        <v>3732.47</v>
      </c>
      <c r="H136" s="333" t="s">
        <v>281</v>
      </c>
      <c r="I136" s="165" t="s">
        <v>22</v>
      </c>
      <c r="J136" s="538"/>
      <c r="K136" s="295" t="s">
        <v>278</v>
      </c>
      <c r="L136" t="s">
        <v>279</v>
      </c>
      <c r="M136" s="312"/>
      <c r="N136" s="173" t="s">
        <v>280</v>
      </c>
      <c r="O136" s="522">
        <v>0</v>
      </c>
      <c r="P136" s="567"/>
      <c r="Q136" s="118"/>
      <c r="R136" s="118"/>
      <c r="S136" s="118"/>
      <c r="T136" s="118"/>
      <c r="U136" s="118"/>
      <c r="V136" s="118"/>
      <c r="W136" s="118"/>
      <c r="X136" s="118"/>
      <c r="Y136" s="118"/>
      <c r="Z136" s="118"/>
      <c r="AA136" s="118"/>
      <c r="AB136" s="118"/>
      <c r="AC136" s="118"/>
    </row>
    <row r="137" spans="1:29" ht="15.75" thickBot="1" x14ac:dyDescent="0.3">
      <c r="A137" s="26">
        <v>1</v>
      </c>
      <c r="B137" s="152" t="s">
        <v>285</v>
      </c>
      <c r="C137" s="373"/>
      <c r="D137" s="375">
        <v>1</v>
      </c>
      <c r="E137" s="378">
        <v>320</v>
      </c>
      <c r="F137" s="381">
        <v>528.17999999999995</v>
      </c>
      <c r="G137" s="378">
        <v>3732.47</v>
      </c>
      <c r="H137" s="333" t="s">
        <v>281</v>
      </c>
      <c r="I137" s="165" t="s">
        <v>22</v>
      </c>
      <c r="J137" s="538"/>
      <c r="K137" s="295" t="s">
        <v>278</v>
      </c>
      <c r="L137" t="s">
        <v>279</v>
      </c>
      <c r="M137" s="312"/>
      <c r="N137" s="173" t="s">
        <v>280</v>
      </c>
      <c r="O137" s="522">
        <v>0</v>
      </c>
      <c r="P137" s="567"/>
      <c r="Q137" s="118"/>
      <c r="R137" s="118"/>
      <c r="S137" s="118"/>
      <c r="T137" s="118"/>
      <c r="U137" s="118"/>
      <c r="V137" s="118"/>
      <c r="W137" s="118"/>
      <c r="X137" s="118"/>
      <c r="Y137" s="118"/>
      <c r="Z137" s="118"/>
      <c r="AA137" s="118"/>
      <c r="AB137" s="118"/>
      <c r="AC137" s="118"/>
    </row>
    <row r="138" spans="1:29" ht="15.75" thickBot="1" x14ac:dyDescent="0.3">
      <c r="A138" s="26">
        <v>1</v>
      </c>
      <c r="B138" s="152" t="s">
        <v>286</v>
      </c>
      <c r="C138" s="373"/>
      <c r="D138" s="375">
        <v>1</v>
      </c>
      <c r="E138" s="378">
        <v>102</v>
      </c>
      <c r="F138" s="381">
        <v>528.17999999999995</v>
      </c>
      <c r="G138" s="378">
        <v>3732.47</v>
      </c>
      <c r="H138" s="333" t="s">
        <v>281</v>
      </c>
      <c r="I138" s="165" t="s">
        <v>22</v>
      </c>
      <c r="J138" s="538"/>
      <c r="K138" s="295" t="s">
        <v>278</v>
      </c>
      <c r="L138" t="s">
        <v>279</v>
      </c>
      <c r="M138" s="312"/>
      <c r="N138" s="173" t="s">
        <v>280</v>
      </c>
      <c r="O138" s="522">
        <v>0</v>
      </c>
      <c r="P138" s="567"/>
      <c r="Q138" s="118"/>
      <c r="R138" s="118"/>
      <c r="S138" s="118"/>
      <c r="T138" s="118"/>
      <c r="U138" s="118"/>
      <c r="V138" s="118"/>
      <c r="W138" s="118"/>
      <c r="X138" s="118"/>
      <c r="Y138" s="118"/>
      <c r="Z138" s="118"/>
      <c r="AA138" s="118"/>
      <c r="AB138" s="118"/>
      <c r="AC138" s="118"/>
    </row>
    <row r="139" spans="1:29" ht="15.75" thickBot="1" x14ac:dyDescent="0.3">
      <c r="A139" s="26">
        <v>1</v>
      </c>
      <c r="B139" s="152" t="s">
        <v>255</v>
      </c>
      <c r="C139" s="373"/>
      <c r="D139" s="375">
        <v>1</v>
      </c>
      <c r="E139" s="378">
        <v>29.24</v>
      </c>
      <c r="F139" s="381">
        <v>528.17999999999995</v>
      </c>
      <c r="G139" s="378">
        <v>3732.47</v>
      </c>
      <c r="H139" s="333" t="s">
        <v>281</v>
      </c>
      <c r="I139" s="165" t="s">
        <v>22</v>
      </c>
      <c r="J139" s="538"/>
      <c r="K139" s="295" t="s">
        <v>278</v>
      </c>
      <c r="L139" t="s">
        <v>279</v>
      </c>
      <c r="M139" s="312"/>
      <c r="N139" s="173" t="s">
        <v>280</v>
      </c>
      <c r="O139" s="522">
        <v>0</v>
      </c>
      <c r="P139" s="567"/>
      <c r="Q139" s="118"/>
      <c r="R139" s="118"/>
      <c r="S139" s="118"/>
      <c r="T139" s="118"/>
      <c r="U139" s="118"/>
      <c r="V139" s="118"/>
      <c r="W139" s="118"/>
      <c r="X139" s="118"/>
      <c r="Y139" s="118"/>
      <c r="Z139" s="118"/>
      <c r="AA139" s="118"/>
      <c r="AB139" s="118"/>
      <c r="AC139" s="118"/>
    </row>
    <row r="140" spans="1:29" ht="15.75" thickBot="1" x14ac:dyDescent="0.3">
      <c r="A140" s="26">
        <v>1</v>
      </c>
      <c r="B140" s="152" t="s">
        <v>287</v>
      </c>
      <c r="C140" s="373"/>
      <c r="D140" s="375">
        <v>6</v>
      </c>
      <c r="E140" s="378">
        <v>45</v>
      </c>
      <c r="F140" s="381">
        <v>528.17999999999995</v>
      </c>
      <c r="G140" s="378">
        <v>3732.47</v>
      </c>
      <c r="H140" s="333" t="s">
        <v>281</v>
      </c>
      <c r="I140" s="165" t="s">
        <v>22</v>
      </c>
      <c r="J140" s="538"/>
      <c r="K140" s="295" t="s">
        <v>278</v>
      </c>
      <c r="L140" t="s">
        <v>279</v>
      </c>
      <c r="M140" s="312"/>
      <c r="N140" s="173" t="s">
        <v>280</v>
      </c>
      <c r="O140" s="522">
        <v>0</v>
      </c>
      <c r="P140" s="567"/>
      <c r="Q140" s="118"/>
      <c r="R140" s="118"/>
      <c r="S140" s="118"/>
      <c r="T140" s="118"/>
      <c r="U140" s="118"/>
      <c r="V140" s="118"/>
      <c r="W140" s="118"/>
      <c r="X140" s="118"/>
      <c r="Y140" s="118"/>
      <c r="Z140" s="118"/>
      <c r="AA140" s="118"/>
      <c r="AB140" s="118"/>
      <c r="AC140" s="118"/>
    </row>
    <row r="141" spans="1:29" ht="22.5" thickBot="1" x14ac:dyDescent="0.35">
      <c r="A141" s="26">
        <v>1</v>
      </c>
      <c r="B141" s="251" t="s">
        <v>288</v>
      </c>
      <c r="C141" s="346"/>
      <c r="D141" s="376">
        <v>1</v>
      </c>
      <c r="E141" s="379">
        <v>990</v>
      </c>
      <c r="F141" s="382">
        <v>528.17999999999995</v>
      </c>
      <c r="G141" s="383">
        <v>3732.47</v>
      </c>
      <c r="H141" s="333" t="s">
        <v>281</v>
      </c>
      <c r="I141" s="166" t="s">
        <v>22</v>
      </c>
      <c r="J141" s="527"/>
      <c r="K141" s="539" t="s">
        <v>278</v>
      </c>
      <c r="L141" t="s">
        <v>279</v>
      </c>
      <c r="N141" s="170" t="s">
        <v>280</v>
      </c>
      <c r="O141" s="530">
        <v>0</v>
      </c>
      <c r="P141" s="569"/>
      <c r="Q141" s="79"/>
      <c r="R141" s="79"/>
      <c r="S141" s="79"/>
      <c r="T141" s="79"/>
      <c r="U141" s="79"/>
      <c r="V141" s="79"/>
      <c r="W141" s="79"/>
      <c r="X141" s="79"/>
      <c r="Y141" s="79"/>
      <c r="Z141" s="79"/>
      <c r="AA141" s="79"/>
      <c r="AB141" s="79"/>
      <c r="AC141" s="79"/>
    </row>
    <row r="142" spans="1:29" ht="16.5" thickBot="1" x14ac:dyDescent="0.3">
      <c r="A142" s="208" t="s">
        <v>302</v>
      </c>
      <c r="B142" s="98">
        <v>44995</v>
      </c>
      <c r="C142" s="99" t="s">
        <v>12</v>
      </c>
      <c r="D142" s="100">
        <v>2280</v>
      </c>
      <c r="E142" s="91">
        <v>0.21</v>
      </c>
      <c r="F142" s="90">
        <f t="shared" ref="F142" si="91">D142*E142</f>
        <v>478.79999999999995</v>
      </c>
      <c r="G142" s="93">
        <f t="shared" ref="G142" si="92">D142+F142</f>
        <v>2758.8</v>
      </c>
      <c r="H142" s="92" t="s">
        <v>1</v>
      </c>
      <c r="I142" s="87">
        <f t="shared" ref="I142" si="93">0.15*D142</f>
        <v>342</v>
      </c>
      <c r="J142" s="95">
        <f t="shared" ref="J142" si="94">D142+F142-I142</f>
        <v>2416.8000000000002</v>
      </c>
      <c r="K142" s="61" t="s">
        <v>2</v>
      </c>
      <c r="L142" s="54" t="s">
        <v>3</v>
      </c>
      <c r="M142" s="68"/>
      <c r="N142" s="118" t="s">
        <v>303</v>
      </c>
      <c r="O142" s="78"/>
      <c r="P142" s="78"/>
      <c r="Q142" s="78"/>
      <c r="R142" s="78"/>
      <c r="S142" s="78"/>
      <c r="T142" s="78"/>
      <c r="U142" s="78"/>
      <c r="V142" s="78"/>
      <c r="W142" s="78"/>
      <c r="X142" s="78"/>
      <c r="Y142" s="78"/>
      <c r="Z142" s="78"/>
      <c r="AA142" s="78"/>
      <c r="AB142" s="78"/>
      <c r="AC142" s="78"/>
    </row>
    <row r="143" spans="1:29" ht="16.5" thickBot="1" x14ac:dyDescent="0.3">
      <c r="A143" s="208" t="s">
        <v>302</v>
      </c>
      <c r="B143" s="98">
        <v>44995</v>
      </c>
      <c r="C143" s="99" t="s">
        <v>12</v>
      </c>
      <c r="D143" s="100">
        <v>2280</v>
      </c>
      <c r="E143" s="91">
        <v>0.21</v>
      </c>
      <c r="F143" s="90">
        <f t="shared" ref="F143:F144" si="95">D143*E143</f>
        <v>478.79999999999995</v>
      </c>
      <c r="G143" s="93">
        <f t="shared" ref="G143:G144" si="96">D143+F143</f>
        <v>2758.8</v>
      </c>
      <c r="H143" s="92" t="s">
        <v>1</v>
      </c>
      <c r="I143" s="87">
        <f t="shared" ref="I143:I144" si="97">0.15*D143</f>
        <v>342</v>
      </c>
      <c r="J143" s="95">
        <f t="shared" ref="J143:J144" si="98">D143+F143-I143</f>
        <v>2416.8000000000002</v>
      </c>
      <c r="K143" s="96" t="s">
        <v>2</v>
      </c>
      <c r="L143" s="54" t="s">
        <v>3</v>
      </c>
      <c r="M143" s="68"/>
      <c r="N143" s="118" t="s">
        <v>303</v>
      </c>
      <c r="O143" s="78"/>
      <c r="P143" s="78"/>
      <c r="Q143" s="78"/>
      <c r="R143" s="78"/>
      <c r="S143" s="78"/>
      <c r="T143" s="78"/>
      <c r="U143" s="78"/>
      <c r="V143" s="78"/>
      <c r="W143" s="78"/>
      <c r="X143" s="78"/>
      <c r="Y143" s="78"/>
      <c r="Z143" s="78"/>
      <c r="AA143" s="78"/>
      <c r="AB143" s="78"/>
      <c r="AC143" s="78"/>
    </row>
    <row r="144" spans="1:29" ht="16.5" thickBot="1" x14ac:dyDescent="0.3">
      <c r="A144" s="208" t="s">
        <v>302</v>
      </c>
      <c r="B144" s="98">
        <v>44995</v>
      </c>
      <c r="C144" s="99" t="s">
        <v>12</v>
      </c>
      <c r="D144" s="100">
        <v>2280</v>
      </c>
      <c r="E144" s="91">
        <v>0.21</v>
      </c>
      <c r="F144" s="90">
        <f t="shared" si="95"/>
        <v>478.79999999999995</v>
      </c>
      <c r="G144" s="93">
        <f t="shared" si="96"/>
        <v>2758.8</v>
      </c>
      <c r="H144" s="92" t="s">
        <v>1</v>
      </c>
      <c r="I144" s="87">
        <f t="shared" si="97"/>
        <v>342</v>
      </c>
      <c r="J144" s="95">
        <f t="shared" si="98"/>
        <v>2416.8000000000002</v>
      </c>
      <c r="K144" s="96" t="s">
        <v>2</v>
      </c>
      <c r="L144" s="54" t="s">
        <v>3</v>
      </c>
      <c r="M144" s="68"/>
      <c r="N144" s="118" t="s">
        <v>303</v>
      </c>
      <c r="O144" s="78"/>
      <c r="P144" s="78"/>
      <c r="Q144" s="78"/>
      <c r="R144" s="78"/>
      <c r="S144" s="78"/>
      <c r="T144" s="78"/>
      <c r="U144" s="78"/>
      <c r="V144" s="78"/>
      <c r="W144" s="78"/>
      <c r="X144" s="78"/>
      <c r="Y144" s="78"/>
      <c r="Z144" s="78"/>
      <c r="AA144" s="78"/>
      <c r="AB144" s="78"/>
      <c r="AC144" s="78"/>
    </row>
    <row r="145" spans="1:30" ht="16.5" thickBot="1" x14ac:dyDescent="0.3">
      <c r="B145" s="209" t="s">
        <v>158</v>
      </c>
      <c r="C145" s="210"/>
      <c r="D145" s="319" t="s">
        <v>209</v>
      </c>
      <c r="E145" s="322" t="s">
        <v>210</v>
      </c>
      <c r="F145" s="212" t="s">
        <v>223</v>
      </c>
      <c r="G145" s="323" t="s">
        <v>212</v>
      </c>
      <c r="H145" s="211" t="s">
        <v>205</v>
      </c>
      <c r="I145" s="324" t="s">
        <v>206</v>
      </c>
      <c r="J145" s="325"/>
      <c r="K145" s="213" t="s">
        <v>208</v>
      </c>
      <c r="L145" s="213" t="s">
        <v>216</v>
      </c>
      <c r="M145" s="384"/>
      <c r="N145" s="484" t="s">
        <v>217</v>
      </c>
      <c r="O145" s="482" t="s">
        <v>385</v>
      </c>
      <c r="P145" s="486" t="s">
        <v>386</v>
      </c>
      <c r="Q145" s="548"/>
      <c r="R145" s="548"/>
      <c r="S145" s="548"/>
      <c r="T145" s="548"/>
      <c r="U145" s="78"/>
      <c r="V145" s="78"/>
      <c r="W145" s="78"/>
      <c r="X145" s="78"/>
      <c r="Y145" s="78"/>
      <c r="Z145" s="78"/>
      <c r="AA145" s="78"/>
      <c r="AB145" s="78"/>
      <c r="AC145" s="78"/>
    </row>
    <row r="146" spans="1:30" ht="16.5" thickBot="1" x14ac:dyDescent="0.3">
      <c r="A146" s="26">
        <v>1</v>
      </c>
      <c r="B146" s="366" t="s">
        <v>290</v>
      </c>
      <c r="C146" s="390"/>
      <c r="D146" s="374">
        <v>1</v>
      </c>
      <c r="E146" s="389">
        <v>480</v>
      </c>
      <c r="F146" s="349">
        <v>342</v>
      </c>
      <c r="G146" s="377">
        <v>2416.8000000000002</v>
      </c>
      <c r="H146" s="332" t="s">
        <v>293</v>
      </c>
      <c r="I146" s="166" t="s">
        <v>22</v>
      </c>
      <c r="J146" s="385"/>
      <c r="K146" s="388" t="s">
        <v>294</v>
      </c>
      <c r="L146" s="388" t="s">
        <v>295</v>
      </c>
      <c r="M146" s="540"/>
      <c r="N146" s="542" t="s">
        <v>296</v>
      </c>
      <c r="O146" s="518">
        <v>0</v>
      </c>
      <c r="P146" s="570"/>
      <c r="Q146" s="78"/>
      <c r="R146" s="78"/>
      <c r="S146" s="78"/>
      <c r="T146" s="78"/>
      <c r="U146" s="78"/>
      <c r="V146" s="78"/>
      <c r="W146" s="78"/>
      <c r="X146" s="78"/>
      <c r="Y146" s="78"/>
      <c r="Z146" s="78"/>
      <c r="AA146" s="78"/>
      <c r="AB146" s="78"/>
      <c r="AC146" s="78"/>
    </row>
    <row r="147" spans="1:30" ht="16.5" thickBot="1" x14ac:dyDescent="0.3">
      <c r="A147" s="26">
        <v>1</v>
      </c>
      <c r="B147" s="152" t="s">
        <v>291</v>
      </c>
      <c r="C147" s="391"/>
      <c r="D147" s="375">
        <v>1</v>
      </c>
      <c r="E147" s="389">
        <v>1080</v>
      </c>
      <c r="F147" s="352">
        <v>342</v>
      </c>
      <c r="G147" s="377">
        <v>2416.8000000000002</v>
      </c>
      <c r="H147" s="332" t="s">
        <v>293</v>
      </c>
      <c r="I147" s="166" t="s">
        <v>22</v>
      </c>
      <c r="J147" s="386"/>
      <c r="K147" s="388" t="s">
        <v>294</v>
      </c>
      <c r="L147" s="388" t="s">
        <v>295</v>
      </c>
      <c r="M147" s="488"/>
      <c r="N147" s="543" t="s">
        <v>296</v>
      </c>
      <c r="O147" s="519">
        <v>0</v>
      </c>
      <c r="P147" s="571"/>
      <c r="Q147" s="78"/>
      <c r="R147" s="78"/>
      <c r="S147" s="78"/>
      <c r="T147" s="78"/>
      <c r="U147" s="78"/>
      <c r="V147" s="78"/>
      <c r="W147" s="78"/>
      <c r="X147" s="78"/>
      <c r="Y147" s="78"/>
      <c r="Z147" s="78"/>
      <c r="AA147" s="78"/>
      <c r="AB147" s="78"/>
      <c r="AC147" s="78"/>
    </row>
    <row r="148" spans="1:30" ht="16.5" thickBot="1" x14ac:dyDescent="0.3">
      <c r="A148" s="26">
        <v>1</v>
      </c>
      <c r="B148" s="154" t="s">
        <v>292</v>
      </c>
      <c r="C148" s="392"/>
      <c r="D148" s="376">
        <v>1</v>
      </c>
      <c r="E148" s="389">
        <v>720</v>
      </c>
      <c r="F148" s="355">
        <v>342</v>
      </c>
      <c r="G148" s="377">
        <v>2416.8000000000002</v>
      </c>
      <c r="H148" s="332" t="s">
        <v>293</v>
      </c>
      <c r="I148" s="166" t="s">
        <v>22</v>
      </c>
      <c r="J148" s="387"/>
      <c r="K148" s="388" t="s">
        <v>294</v>
      </c>
      <c r="L148" s="388" t="s">
        <v>295</v>
      </c>
      <c r="M148" s="541"/>
      <c r="N148" s="543" t="s">
        <v>296</v>
      </c>
      <c r="O148" s="519">
        <v>0</v>
      </c>
      <c r="P148" s="571"/>
      <c r="Q148" s="78"/>
      <c r="R148" s="78"/>
      <c r="S148" s="78"/>
      <c r="T148" s="78"/>
      <c r="U148" s="78"/>
      <c r="V148" s="78"/>
      <c r="W148" s="78"/>
      <c r="X148" s="78"/>
      <c r="Y148" s="78"/>
      <c r="Z148" s="78"/>
      <c r="AA148" s="78"/>
      <c r="AB148" s="78"/>
      <c r="AC148" s="78"/>
    </row>
    <row r="149" spans="1:30" ht="16.5" thickBot="1" x14ac:dyDescent="0.3">
      <c r="A149" s="26">
        <v>2</v>
      </c>
      <c r="B149" s="366" t="s">
        <v>290</v>
      </c>
      <c r="C149" s="390"/>
      <c r="D149" s="374">
        <v>1</v>
      </c>
      <c r="E149" s="389">
        <v>480</v>
      </c>
      <c r="F149" s="349">
        <v>342</v>
      </c>
      <c r="G149" s="377">
        <v>2416.8000000000002</v>
      </c>
      <c r="H149" s="332" t="s">
        <v>299</v>
      </c>
      <c r="I149" s="394" t="s">
        <v>31</v>
      </c>
      <c r="J149" s="385"/>
      <c r="K149" s="388" t="s">
        <v>297</v>
      </c>
      <c r="L149" s="388" t="s">
        <v>295</v>
      </c>
      <c r="M149" s="540"/>
      <c r="N149" s="543" t="s">
        <v>298</v>
      </c>
      <c r="O149" s="519">
        <v>0</v>
      </c>
      <c r="P149" s="571"/>
      <c r="Q149" s="78"/>
      <c r="R149" s="78"/>
      <c r="S149" s="78"/>
      <c r="T149" s="78"/>
      <c r="U149" s="78"/>
      <c r="V149" s="78"/>
      <c r="W149" s="78"/>
      <c r="X149" s="78"/>
      <c r="Y149" s="78"/>
      <c r="Z149" s="78"/>
      <c r="AA149" s="78"/>
      <c r="AB149" s="78"/>
      <c r="AC149" s="78"/>
    </row>
    <row r="150" spans="1:30" ht="16.5" thickBot="1" x14ac:dyDescent="0.3">
      <c r="A150" s="26">
        <v>2</v>
      </c>
      <c r="B150" s="152" t="s">
        <v>291</v>
      </c>
      <c r="C150" s="391"/>
      <c r="D150" s="375">
        <v>1</v>
      </c>
      <c r="E150" s="389">
        <v>1080</v>
      </c>
      <c r="F150" s="352">
        <v>342</v>
      </c>
      <c r="G150" s="377">
        <v>2416.8000000000002</v>
      </c>
      <c r="H150" s="332" t="s">
        <v>299</v>
      </c>
      <c r="I150" s="394" t="s">
        <v>31</v>
      </c>
      <c r="J150" s="386"/>
      <c r="K150" s="388" t="s">
        <v>297</v>
      </c>
      <c r="L150" s="388" t="s">
        <v>295</v>
      </c>
      <c r="M150" s="488"/>
      <c r="N150" s="543" t="s">
        <v>298</v>
      </c>
      <c r="O150" s="519">
        <v>0</v>
      </c>
      <c r="P150" s="571"/>
      <c r="Q150" s="78"/>
      <c r="R150" s="78"/>
      <c r="S150" s="78"/>
      <c r="T150" s="78"/>
      <c r="U150" s="78"/>
      <c r="V150" s="78"/>
      <c r="W150" s="78"/>
      <c r="X150" s="78"/>
      <c r="Y150" s="78"/>
      <c r="Z150" s="78"/>
      <c r="AA150" s="78"/>
      <c r="AB150" s="78"/>
      <c r="AC150" s="78"/>
    </row>
    <row r="151" spans="1:30" ht="16.5" thickBot="1" x14ac:dyDescent="0.3">
      <c r="A151" s="26">
        <v>2</v>
      </c>
      <c r="B151" s="154" t="s">
        <v>292</v>
      </c>
      <c r="C151" s="392"/>
      <c r="D151" s="376">
        <v>1</v>
      </c>
      <c r="E151" s="389">
        <v>720</v>
      </c>
      <c r="F151" s="355">
        <v>342</v>
      </c>
      <c r="G151" s="377">
        <v>2416.8000000000002</v>
      </c>
      <c r="H151" s="332" t="s">
        <v>299</v>
      </c>
      <c r="I151" s="394" t="s">
        <v>31</v>
      </c>
      <c r="J151" s="387"/>
      <c r="K151" s="388" t="s">
        <v>297</v>
      </c>
      <c r="L151" s="388" t="s">
        <v>295</v>
      </c>
      <c r="M151" s="541"/>
      <c r="N151" s="543" t="s">
        <v>298</v>
      </c>
      <c r="O151" s="519">
        <v>0</v>
      </c>
      <c r="P151" s="571"/>
      <c r="Q151" s="78"/>
      <c r="R151" s="78"/>
      <c r="S151" s="78"/>
      <c r="T151" s="78"/>
      <c r="U151" s="78"/>
      <c r="V151" s="78"/>
      <c r="W151" s="78"/>
      <c r="X151" s="78"/>
      <c r="Y151" s="78"/>
      <c r="Z151" s="78"/>
      <c r="AA151" s="78"/>
      <c r="AB151" s="78"/>
      <c r="AC151" s="78"/>
    </row>
    <row r="152" spans="1:30" ht="16.5" thickBot="1" x14ac:dyDescent="0.3">
      <c r="A152" s="26">
        <v>3</v>
      </c>
      <c r="B152" s="366" t="s">
        <v>290</v>
      </c>
      <c r="C152" s="390"/>
      <c r="D152" s="374">
        <v>1</v>
      </c>
      <c r="E152" s="389">
        <v>480</v>
      </c>
      <c r="F152" s="349">
        <v>342</v>
      </c>
      <c r="G152" s="377">
        <v>2416.8000000000002</v>
      </c>
      <c r="H152" s="332" t="s">
        <v>32</v>
      </c>
      <c r="I152" s="166" t="s">
        <v>22</v>
      </c>
      <c r="J152" s="385"/>
      <c r="K152" s="394" t="s">
        <v>31</v>
      </c>
      <c r="L152" s="388" t="s">
        <v>295</v>
      </c>
      <c r="M152" s="540"/>
      <c r="N152" s="173" t="s">
        <v>33</v>
      </c>
      <c r="O152" s="519">
        <v>0</v>
      </c>
      <c r="P152" s="571"/>
      <c r="Q152" s="78"/>
      <c r="R152" s="78"/>
      <c r="S152" s="78"/>
      <c r="T152" s="78"/>
      <c r="U152" s="78"/>
      <c r="V152" s="78"/>
      <c r="W152" s="78"/>
      <c r="X152" s="78"/>
      <c r="Y152" s="78"/>
      <c r="Z152" s="78"/>
      <c r="AA152" s="78"/>
      <c r="AB152" s="78"/>
      <c r="AC152" s="78"/>
    </row>
    <row r="153" spans="1:30" ht="16.5" thickBot="1" x14ac:dyDescent="0.3">
      <c r="A153" s="26">
        <v>3</v>
      </c>
      <c r="B153" s="152" t="s">
        <v>291</v>
      </c>
      <c r="C153" s="391"/>
      <c r="D153" s="375">
        <v>1</v>
      </c>
      <c r="E153" s="389">
        <v>1080</v>
      </c>
      <c r="F153" s="352">
        <v>342</v>
      </c>
      <c r="G153" s="377">
        <v>2416.8000000000002</v>
      </c>
      <c r="H153" s="332" t="s">
        <v>32</v>
      </c>
      <c r="I153" s="166" t="s">
        <v>22</v>
      </c>
      <c r="J153" s="386"/>
      <c r="K153" s="394" t="s">
        <v>31</v>
      </c>
      <c r="L153" s="388" t="s">
        <v>295</v>
      </c>
      <c r="M153" s="488"/>
      <c r="N153" s="173" t="s">
        <v>33</v>
      </c>
      <c r="O153" s="519">
        <v>0</v>
      </c>
      <c r="P153" s="571"/>
      <c r="Q153" s="78"/>
      <c r="R153" s="78"/>
      <c r="S153" s="78"/>
      <c r="T153" s="78"/>
      <c r="U153" s="78"/>
      <c r="V153" s="78"/>
      <c r="W153" s="78"/>
      <c r="X153" s="78"/>
      <c r="Y153" s="78"/>
      <c r="Z153" s="78"/>
      <c r="AA153" s="78"/>
      <c r="AB153" s="78"/>
      <c r="AC153" s="78"/>
    </row>
    <row r="154" spans="1:30" ht="16.5" thickBot="1" x14ac:dyDescent="0.3">
      <c r="A154" s="26">
        <v>3</v>
      </c>
      <c r="B154" s="154" t="s">
        <v>292</v>
      </c>
      <c r="C154" s="392"/>
      <c r="D154" s="376">
        <v>1</v>
      </c>
      <c r="E154" s="389">
        <v>720</v>
      </c>
      <c r="F154" s="355">
        <v>342</v>
      </c>
      <c r="G154" s="377">
        <v>2416.8000000000002</v>
      </c>
      <c r="H154" s="332" t="s">
        <v>32</v>
      </c>
      <c r="I154" s="166" t="s">
        <v>22</v>
      </c>
      <c r="J154" s="387"/>
      <c r="K154" s="394" t="s">
        <v>31</v>
      </c>
      <c r="L154" s="388" t="s">
        <v>295</v>
      </c>
      <c r="M154" s="541"/>
      <c r="N154" s="170" t="s">
        <v>33</v>
      </c>
      <c r="O154" s="520">
        <v>0</v>
      </c>
      <c r="P154" s="572"/>
      <c r="Q154" s="78"/>
      <c r="R154" s="78"/>
      <c r="S154" s="78"/>
      <c r="T154" s="78"/>
      <c r="U154" s="78"/>
      <c r="V154" s="78"/>
      <c r="W154" s="78"/>
      <c r="X154" s="78"/>
      <c r="Y154" s="78"/>
      <c r="Z154" s="78"/>
      <c r="AA154" s="78"/>
      <c r="AB154" s="78"/>
      <c r="AC154" s="78"/>
    </row>
    <row r="155" spans="1:30" ht="15.75" thickBot="1" x14ac:dyDescent="0.3">
      <c r="A155" s="208" t="s">
        <v>302</v>
      </c>
      <c r="B155" s="98">
        <v>45138</v>
      </c>
      <c r="C155" s="92" t="s">
        <v>13</v>
      </c>
      <c r="D155" s="93">
        <v>162.32</v>
      </c>
      <c r="E155" s="88">
        <v>0.21</v>
      </c>
      <c r="F155" s="87">
        <f t="shared" ref="F155" si="99">D155*E155</f>
        <v>34.087199999999996</v>
      </c>
      <c r="G155" s="93">
        <f t="shared" ref="G155" si="100">D155+F155</f>
        <v>196.40719999999999</v>
      </c>
      <c r="H155" s="94" t="s">
        <v>1</v>
      </c>
      <c r="I155" s="87">
        <f>0.15*D155</f>
        <v>24.347999999999999</v>
      </c>
      <c r="J155" s="95">
        <f t="shared" ref="J155" si="101">D155+F155-I155</f>
        <v>172.05919999999998</v>
      </c>
      <c r="K155" s="133" t="s">
        <v>2</v>
      </c>
      <c r="L155" s="54" t="s">
        <v>3</v>
      </c>
      <c r="M155" s="68"/>
      <c r="N155" s="118" t="s">
        <v>148</v>
      </c>
      <c r="O155" s="118"/>
      <c r="P155" s="118"/>
      <c r="Q155" s="118"/>
      <c r="R155" s="118"/>
      <c r="S155" s="118"/>
      <c r="T155" s="118"/>
      <c r="U155" s="118"/>
      <c r="V155" s="118"/>
      <c r="W155" s="118"/>
      <c r="X155" s="118"/>
      <c r="Y155" s="118"/>
      <c r="Z155" s="118"/>
      <c r="AA155" s="118"/>
      <c r="AB155" s="118"/>
      <c r="AC155" s="118"/>
    </row>
    <row r="156" spans="1:30" ht="15.75" thickBot="1" x14ac:dyDescent="0.3">
      <c r="A156" s="26"/>
      <c r="B156" s="209" t="s">
        <v>158</v>
      </c>
      <c r="C156" s="210"/>
      <c r="D156" s="319" t="s">
        <v>209</v>
      </c>
      <c r="E156" s="322" t="s">
        <v>210</v>
      </c>
      <c r="F156" s="212" t="s">
        <v>223</v>
      </c>
      <c r="G156" s="323" t="s">
        <v>212</v>
      </c>
      <c r="H156" s="211" t="s">
        <v>205</v>
      </c>
      <c r="I156" s="324" t="s">
        <v>206</v>
      </c>
      <c r="J156" s="325"/>
      <c r="K156" s="213" t="s">
        <v>208</v>
      </c>
      <c r="L156" s="213" t="s">
        <v>216</v>
      </c>
      <c r="M156" s="384"/>
      <c r="N156" s="484" t="s">
        <v>217</v>
      </c>
      <c r="O156" s="482" t="s">
        <v>385</v>
      </c>
      <c r="P156" s="486" t="s">
        <v>386</v>
      </c>
      <c r="Q156" s="548"/>
      <c r="R156" s="548"/>
      <c r="S156" s="548"/>
      <c r="T156" s="548"/>
      <c r="AD156" t="s">
        <v>34</v>
      </c>
    </row>
    <row r="157" spans="1:30" ht="22.5" thickBot="1" x14ac:dyDescent="0.35">
      <c r="A157" s="26">
        <v>1</v>
      </c>
      <c r="B157" s="366" t="s">
        <v>307</v>
      </c>
      <c r="C157" s="400"/>
      <c r="D157" s="367">
        <v>1</v>
      </c>
      <c r="E157" s="368">
        <v>152.32</v>
      </c>
      <c r="F157" s="400">
        <v>24.35</v>
      </c>
      <c r="G157" s="377">
        <v>172.06</v>
      </c>
      <c r="H157" s="419" t="s">
        <v>315</v>
      </c>
      <c r="I157" s="402" t="s">
        <v>137</v>
      </c>
      <c r="J157" s="401"/>
      <c r="K157" s="401" t="s">
        <v>306</v>
      </c>
      <c r="L157" s="401" t="s">
        <v>304</v>
      </c>
      <c r="M157" s="526"/>
      <c r="N157" s="528" t="s">
        <v>305</v>
      </c>
      <c r="O157" s="521">
        <v>24.08</v>
      </c>
      <c r="P157" s="575"/>
      <c r="Q157" s="79"/>
      <c r="R157" s="79"/>
      <c r="S157" s="79"/>
      <c r="T157" s="79"/>
      <c r="U157" s="79"/>
      <c r="V157" s="79"/>
      <c r="W157" s="79"/>
      <c r="X157" s="79"/>
      <c r="Y157" s="79"/>
      <c r="Z157" s="79"/>
      <c r="AA157" s="79"/>
      <c r="AB157" s="79"/>
      <c r="AC157" s="79"/>
    </row>
    <row r="158" spans="1:30" ht="16.5" thickBot="1" x14ac:dyDescent="0.3">
      <c r="A158" s="26">
        <v>1</v>
      </c>
      <c r="B158" s="251" t="s">
        <v>308</v>
      </c>
      <c r="C158" s="403"/>
      <c r="D158" s="369">
        <v>1</v>
      </c>
      <c r="E158" s="370">
        <v>10</v>
      </c>
      <c r="F158" s="400">
        <v>24.35</v>
      </c>
      <c r="G158" s="377">
        <v>172.06</v>
      </c>
      <c r="H158" s="419" t="s">
        <v>315</v>
      </c>
      <c r="I158" s="402" t="s">
        <v>137</v>
      </c>
      <c r="J158" s="371"/>
      <c r="K158" s="401" t="s">
        <v>306</v>
      </c>
      <c r="L158" s="401" t="s">
        <v>304</v>
      </c>
      <c r="M158" s="527"/>
      <c r="N158" s="529" t="s">
        <v>305</v>
      </c>
      <c r="O158" s="530">
        <v>0</v>
      </c>
      <c r="P158" s="572"/>
      <c r="Q158" s="78"/>
      <c r="R158" s="78"/>
      <c r="S158" s="78"/>
      <c r="T158" s="78"/>
      <c r="U158" s="78"/>
      <c r="V158" s="78"/>
      <c r="W158" s="78"/>
      <c r="X158" s="78"/>
      <c r="Y158" s="78"/>
      <c r="Z158" s="78"/>
      <c r="AA158" s="78"/>
      <c r="AB158" s="78"/>
      <c r="AC158" s="78"/>
    </row>
    <row r="159" spans="1:30" ht="16.5" thickBot="1" x14ac:dyDescent="0.3">
      <c r="A159" s="208" t="s">
        <v>302</v>
      </c>
      <c r="B159" s="98">
        <v>45138</v>
      </c>
      <c r="C159" s="92" t="s">
        <v>14</v>
      </c>
      <c r="D159" s="130">
        <v>829.82</v>
      </c>
      <c r="E159" s="88">
        <v>0.21</v>
      </c>
      <c r="F159" s="87">
        <f t="shared" ref="F159" si="102">D159*E159</f>
        <v>174.26220000000001</v>
      </c>
      <c r="G159" s="93">
        <f t="shared" ref="G159" si="103">D159+F159</f>
        <v>1004.0822000000001</v>
      </c>
      <c r="H159" s="131" t="s">
        <v>1</v>
      </c>
      <c r="I159" s="87">
        <f>0.15*D159</f>
        <v>124.473</v>
      </c>
      <c r="J159" s="95">
        <f t="shared" ref="J159" si="104">D159+F159-I159</f>
        <v>879.6092000000001</v>
      </c>
      <c r="K159" s="133" t="s">
        <v>2</v>
      </c>
      <c r="L159" s="54" t="s">
        <v>3</v>
      </c>
      <c r="M159" s="68"/>
      <c r="N159" s="118" t="s">
        <v>149</v>
      </c>
      <c r="O159" s="78"/>
      <c r="P159" s="78"/>
      <c r="Q159" s="78"/>
      <c r="R159" s="78"/>
      <c r="S159" s="78"/>
      <c r="T159" s="78"/>
      <c r="U159" s="78"/>
      <c r="V159" s="78"/>
      <c r="W159" s="78"/>
      <c r="X159" s="78"/>
      <c r="Y159" s="78"/>
      <c r="Z159" s="78"/>
      <c r="AA159" s="78"/>
      <c r="AB159" s="78"/>
      <c r="AC159" s="78"/>
    </row>
    <row r="160" spans="1:30" ht="15.75" thickBot="1" x14ac:dyDescent="0.3">
      <c r="B160" s="209" t="s">
        <v>158</v>
      </c>
      <c r="C160" s="210"/>
      <c r="D160" s="319" t="s">
        <v>209</v>
      </c>
      <c r="E160" s="322" t="s">
        <v>210</v>
      </c>
      <c r="F160" s="212" t="s">
        <v>223</v>
      </c>
      <c r="G160" s="323" t="s">
        <v>212</v>
      </c>
      <c r="H160" s="211" t="s">
        <v>205</v>
      </c>
      <c r="I160" s="324" t="s">
        <v>206</v>
      </c>
      <c r="J160" s="325"/>
      <c r="K160" s="213" t="s">
        <v>208</v>
      </c>
      <c r="L160" s="213" t="s">
        <v>216</v>
      </c>
      <c r="M160" s="384"/>
      <c r="N160" s="188" t="s">
        <v>217</v>
      </c>
      <c r="O160" s="482" t="s">
        <v>385</v>
      </c>
      <c r="P160" s="483" t="s">
        <v>386</v>
      </c>
      <c r="Q160" s="548"/>
      <c r="R160" s="548"/>
      <c r="S160" s="548"/>
      <c r="T160" s="548"/>
      <c r="U160" s="118"/>
      <c r="V160" s="118"/>
      <c r="W160" s="118"/>
      <c r="X160" s="118"/>
      <c r="Y160" s="118"/>
      <c r="Z160" s="118"/>
      <c r="AA160" s="118"/>
      <c r="AB160" s="118"/>
      <c r="AC160" s="118"/>
    </row>
    <row r="161" spans="1:32" ht="22.5" thickBot="1" x14ac:dyDescent="0.35">
      <c r="A161" s="26">
        <v>1</v>
      </c>
      <c r="B161" s="366" t="s">
        <v>307</v>
      </c>
      <c r="C161" s="400"/>
      <c r="D161" s="367">
        <v>1</v>
      </c>
      <c r="E161" s="368">
        <v>225.82</v>
      </c>
      <c r="F161" s="400">
        <v>124.47</v>
      </c>
      <c r="G161" s="377">
        <v>879.61</v>
      </c>
      <c r="H161" s="419" t="s">
        <v>315</v>
      </c>
      <c r="I161" s="402" t="s">
        <v>137</v>
      </c>
      <c r="J161" s="401"/>
      <c r="K161" s="401" t="s">
        <v>306</v>
      </c>
      <c r="L161" s="401" t="s">
        <v>304</v>
      </c>
      <c r="M161" s="125"/>
      <c r="N161" s="528" t="s">
        <v>305</v>
      </c>
      <c r="O161" s="521">
        <v>60.9</v>
      </c>
      <c r="P161" s="573"/>
      <c r="Q161" s="79"/>
      <c r="R161" s="79"/>
      <c r="S161" s="79"/>
      <c r="T161" s="79"/>
      <c r="AF161" s="101"/>
    </row>
    <row r="162" spans="1:32" ht="16.5" thickBot="1" x14ac:dyDescent="0.3">
      <c r="A162" s="26">
        <v>1</v>
      </c>
      <c r="B162" s="251" t="s">
        <v>308</v>
      </c>
      <c r="C162" s="403"/>
      <c r="D162" s="369">
        <v>1</v>
      </c>
      <c r="E162" s="370">
        <v>604</v>
      </c>
      <c r="F162" s="400">
        <v>124.47</v>
      </c>
      <c r="G162" s="377">
        <v>879.61</v>
      </c>
      <c r="H162" s="419" t="s">
        <v>315</v>
      </c>
      <c r="I162" s="402" t="s">
        <v>137</v>
      </c>
      <c r="J162" s="371"/>
      <c r="K162" s="401" t="s">
        <v>306</v>
      </c>
      <c r="L162" s="401" t="s">
        <v>304</v>
      </c>
      <c r="M162" s="128"/>
      <c r="N162" s="529" t="s">
        <v>305</v>
      </c>
      <c r="O162" s="530">
        <v>0</v>
      </c>
      <c r="P162" s="572"/>
      <c r="Q162" s="78"/>
      <c r="R162" s="78"/>
      <c r="S162" s="78"/>
      <c r="T162" s="78"/>
    </row>
    <row r="163" spans="1:32" ht="15.75" thickBot="1" x14ac:dyDescent="0.3">
      <c r="A163" s="208" t="s">
        <v>302</v>
      </c>
      <c r="B163" s="98">
        <v>45138</v>
      </c>
      <c r="C163" s="92" t="s">
        <v>15</v>
      </c>
      <c r="D163" s="93">
        <v>9111.8799999999992</v>
      </c>
      <c r="E163" s="88">
        <v>0.21</v>
      </c>
      <c r="F163" s="87">
        <f t="shared" ref="F163" si="105">D163*E163</f>
        <v>1913.4947999999997</v>
      </c>
      <c r="G163" s="93">
        <f t="shared" ref="G163" si="106">D163+F163</f>
        <v>11025.3748</v>
      </c>
      <c r="H163" s="94" t="s">
        <v>1</v>
      </c>
      <c r="I163" s="87">
        <f>0.15*D163</f>
        <v>1366.7819999999999</v>
      </c>
      <c r="J163" s="95">
        <f t="shared" ref="J163" si="107">D163+F163-I163</f>
        <v>9658.5928000000004</v>
      </c>
      <c r="K163" s="133" t="s">
        <v>2</v>
      </c>
      <c r="L163" s="54" t="s">
        <v>3</v>
      </c>
      <c r="M163" s="68"/>
      <c r="N163" s="118" t="s">
        <v>150</v>
      </c>
    </row>
    <row r="164" spans="1:32" ht="15.75" thickBot="1" x14ac:dyDescent="0.3">
      <c r="A164" s="109" t="s">
        <v>436</v>
      </c>
      <c r="B164" s="98">
        <v>45138</v>
      </c>
      <c r="C164" s="92" t="s">
        <v>15</v>
      </c>
      <c r="D164" s="93">
        <v>4958.8999999999996</v>
      </c>
      <c r="E164" s="88">
        <v>0.21</v>
      </c>
      <c r="F164" s="87">
        <f t="shared" ref="F164" si="108">D164*E164</f>
        <v>1041.3689999999999</v>
      </c>
      <c r="G164" s="93">
        <f t="shared" ref="G164" si="109">D164+F164</f>
        <v>6000.2689999999993</v>
      </c>
      <c r="H164" s="94" t="s">
        <v>1</v>
      </c>
      <c r="I164" s="87">
        <f>0.15*D164</f>
        <v>743.83499999999992</v>
      </c>
      <c r="J164" s="95">
        <f t="shared" ref="J164" si="110">D164+F164-I164</f>
        <v>5256.4339999999993</v>
      </c>
      <c r="K164" s="133" t="s">
        <v>2</v>
      </c>
      <c r="L164" s="54" t="s">
        <v>3</v>
      </c>
      <c r="M164" s="68"/>
      <c r="N164" s="118" t="s">
        <v>150</v>
      </c>
    </row>
    <row r="165" spans="1:32" ht="15.75" thickBot="1" x14ac:dyDescent="0.3">
      <c r="B165" s="209" t="s">
        <v>158</v>
      </c>
      <c r="C165" s="210"/>
      <c r="D165" s="319" t="s">
        <v>209</v>
      </c>
      <c r="E165" s="322" t="s">
        <v>210</v>
      </c>
      <c r="F165" s="212" t="s">
        <v>223</v>
      </c>
      <c r="G165" s="323" t="s">
        <v>212</v>
      </c>
      <c r="H165" s="211" t="s">
        <v>205</v>
      </c>
      <c r="I165" s="324" t="s">
        <v>206</v>
      </c>
      <c r="J165" s="325"/>
      <c r="K165" s="213" t="s">
        <v>208</v>
      </c>
      <c r="L165" s="213" t="s">
        <v>216</v>
      </c>
      <c r="M165" s="384"/>
      <c r="N165" s="188" t="s">
        <v>217</v>
      </c>
      <c r="O165" s="482" t="s">
        <v>385</v>
      </c>
      <c r="P165" s="486" t="s">
        <v>386</v>
      </c>
      <c r="Q165" s="548"/>
      <c r="R165" s="548"/>
      <c r="S165" s="548"/>
      <c r="T165" s="548"/>
      <c r="U165" s="118"/>
      <c r="V165" s="118"/>
      <c r="W165" s="118"/>
      <c r="X165" s="118"/>
      <c r="Y165" s="118"/>
      <c r="Z165" s="118"/>
      <c r="AA165" s="118"/>
      <c r="AB165" s="118"/>
      <c r="AC165" s="118"/>
      <c r="AD165" t="s">
        <v>36</v>
      </c>
    </row>
    <row r="166" spans="1:32" ht="15.75" thickBot="1" x14ac:dyDescent="0.3">
      <c r="A166">
        <v>1</v>
      </c>
      <c r="B166" s="366" t="s">
        <v>309</v>
      </c>
      <c r="C166" s="400"/>
      <c r="D166" s="367">
        <v>1</v>
      </c>
      <c r="E166" s="368">
        <v>7818</v>
      </c>
      <c r="F166" s="400">
        <v>1366.78</v>
      </c>
      <c r="G166" s="377">
        <v>9658.59</v>
      </c>
      <c r="H166" s="419" t="s">
        <v>315</v>
      </c>
      <c r="I166" s="402" t="s">
        <v>137</v>
      </c>
      <c r="J166" s="401"/>
      <c r="K166" s="401" t="s">
        <v>306</v>
      </c>
      <c r="L166" s="401" t="s">
        <v>304</v>
      </c>
      <c r="M166" s="125"/>
      <c r="N166" s="397" t="s">
        <v>305</v>
      </c>
      <c r="O166" s="518">
        <v>4250.5</v>
      </c>
      <c r="P166" s="560" t="s">
        <v>433</v>
      </c>
      <c r="AD166" t="s">
        <v>138</v>
      </c>
    </row>
    <row r="167" spans="1:32" ht="15.75" thickBot="1" x14ac:dyDescent="0.3">
      <c r="A167">
        <v>1</v>
      </c>
      <c r="B167" s="251" t="s">
        <v>307</v>
      </c>
      <c r="C167" s="403"/>
      <c r="D167" s="369">
        <v>1</v>
      </c>
      <c r="E167" s="370">
        <v>348.88</v>
      </c>
      <c r="F167" s="400">
        <v>1366.78</v>
      </c>
      <c r="G167" s="377">
        <v>9658.59</v>
      </c>
      <c r="H167" s="419" t="s">
        <v>315</v>
      </c>
      <c r="I167" s="402" t="s">
        <v>137</v>
      </c>
      <c r="J167" s="371"/>
      <c r="K167" s="401" t="s">
        <v>306</v>
      </c>
      <c r="L167" s="401" t="s">
        <v>304</v>
      </c>
      <c r="M167" s="128"/>
      <c r="N167" s="397" t="s">
        <v>305</v>
      </c>
      <c r="O167" s="519">
        <v>102.48</v>
      </c>
      <c r="P167" s="561"/>
      <c r="AD167" t="s">
        <v>139</v>
      </c>
    </row>
    <row r="168" spans="1:32" ht="15.75" thickBot="1" x14ac:dyDescent="0.3">
      <c r="A168">
        <v>1</v>
      </c>
      <c r="B168" s="404" t="s">
        <v>310</v>
      </c>
      <c r="C168" s="405"/>
      <c r="D168" s="406">
        <v>1</v>
      </c>
      <c r="E168" s="407">
        <v>945</v>
      </c>
      <c r="F168" s="400">
        <v>1366.78</v>
      </c>
      <c r="G168" s="377">
        <v>9658.59</v>
      </c>
      <c r="H168" s="419" t="s">
        <v>315</v>
      </c>
      <c r="I168" s="402" t="s">
        <v>137</v>
      </c>
      <c r="J168" s="371"/>
      <c r="K168" s="401" t="s">
        <v>306</v>
      </c>
      <c r="L168" s="401" t="s">
        <v>304</v>
      </c>
      <c r="M168" s="128"/>
      <c r="N168" s="397" t="s">
        <v>305</v>
      </c>
      <c r="O168" s="519">
        <v>0</v>
      </c>
      <c r="P168" s="576"/>
    </row>
    <row r="169" spans="1:32" ht="15.75" thickBot="1" x14ac:dyDescent="0.3">
      <c r="A169">
        <v>1</v>
      </c>
      <c r="B169" s="404" t="s">
        <v>311</v>
      </c>
      <c r="C169" s="405"/>
      <c r="D169" s="406"/>
      <c r="E169" s="408"/>
      <c r="F169" s="408"/>
      <c r="G169" s="409"/>
      <c r="H169" s="419" t="s">
        <v>315</v>
      </c>
      <c r="I169" s="402" t="s">
        <v>137</v>
      </c>
      <c r="J169" s="371"/>
      <c r="K169" s="401" t="s">
        <v>306</v>
      </c>
      <c r="L169" s="401" t="s">
        <v>304</v>
      </c>
      <c r="M169" s="128"/>
      <c r="N169" s="397" t="s">
        <v>305</v>
      </c>
      <c r="O169" s="520">
        <v>0</v>
      </c>
      <c r="P169" s="562"/>
    </row>
    <row r="170" spans="1:32" ht="15.75" thickBot="1" x14ac:dyDescent="0.3">
      <c r="A170" s="82" t="s">
        <v>437</v>
      </c>
      <c r="B170" s="366" t="s">
        <v>309</v>
      </c>
      <c r="C170" s="400"/>
      <c r="D170" s="367">
        <v>1</v>
      </c>
      <c r="E170" s="407">
        <v>3567.5</v>
      </c>
      <c r="F170" s="400"/>
      <c r="G170" s="377"/>
      <c r="H170" s="582"/>
      <c r="I170" s="583"/>
      <c r="J170" s="584"/>
      <c r="K170" s="53"/>
      <c r="L170" s="53"/>
      <c r="M170" s="47"/>
      <c r="N170" s="397"/>
      <c r="O170" s="585"/>
      <c r="P170" s="586"/>
    </row>
    <row r="171" spans="1:32" ht="15.75" thickBot="1" x14ac:dyDescent="0.3">
      <c r="A171" s="82" t="s">
        <v>437</v>
      </c>
      <c r="B171" s="251" t="s">
        <v>307</v>
      </c>
      <c r="C171" s="403"/>
      <c r="D171" s="369">
        <v>1</v>
      </c>
      <c r="E171" s="370">
        <v>246.4</v>
      </c>
      <c r="F171" s="400"/>
      <c r="G171" s="377"/>
      <c r="H171" s="582"/>
      <c r="I171" s="583"/>
      <c r="J171" s="584"/>
      <c r="K171" s="53"/>
      <c r="L171" s="53"/>
      <c r="M171" s="47"/>
      <c r="N171" s="397"/>
      <c r="O171" s="585"/>
      <c r="P171" s="586"/>
    </row>
    <row r="172" spans="1:32" ht="15.75" thickBot="1" x14ac:dyDescent="0.3">
      <c r="A172" s="82" t="s">
        <v>437</v>
      </c>
      <c r="B172" s="404" t="s">
        <v>310</v>
      </c>
      <c r="C172" s="405"/>
      <c r="D172" s="406">
        <v>1</v>
      </c>
      <c r="E172" s="407">
        <v>1145</v>
      </c>
      <c r="F172" s="400"/>
      <c r="G172" s="377"/>
      <c r="H172" s="582"/>
      <c r="I172" s="583"/>
      <c r="J172" s="584"/>
      <c r="K172" s="53"/>
      <c r="L172" s="53"/>
      <c r="M172" s="47"/>
      <c r="N172" s="397"/>
      <c r="O172" s="585"/>
      <c r="P172" s="586"/>
    </row>
    <row r="173" spans="1:32" ht="15.75" thickBot="1" x14ac:dyDescent="0.3">
      <c r="A173" s="208" t="s">
        <v>302</v>
      </c>
      <c r="B173" s="98">
        <v>45138</v>
      </c>
      <c r="C173" s="92" t="s">
        <v>16</v>
      </c>
      <c r="D173" s="130">
        <v>3854.24</v>
      </c>
      <c r="E173" s="88">
        <v>0.21</v>
      </c>
      <c r="F173" s="87">
        <f t="shared" ref="F173" si="111">D173*E173</f>
        <v>809.39039999999989</v>
      </c>
      <c r="G173" s="93">
        <f t="shared" ref="G173" si="112">D173+F173</f>
        <v>4663.6304</v>
      </c>
      <c r="H173" s="131" t="s">
        <v>1</v>
      </c>
      <c r="I173" s="87">
        <f>0.15*D173</f>
        <v>578.13599999999997</v>
      </c>
      <c r="J173" s="95">
        <f t="shared" ref="J173" si="113">D173+F173-I173</f>
        <v>4085.4944</v>
      </c>
      <c r="K173" s="133" t="s">
        <v>2</v>
      </c>
      <c r="L173" s="54" t="s">
        <v>3</v>
      </c>
      <c r="M173" s="68"/>
      <c r="N173" s="118" t="s">
        <v>151</v>
      </c>
      <c r="AD173" t="s">
        <v>140</v>
      </c>
    </row>
    <row r="174" spans="1:32" ht="15.75" thickBot="1" x14ac:dyDescent="0.3">
      <c r="A174" s="82" t="s">
        <v>436</v>
      </c>
      <c r="B174" s="98">
        <v>45138</v>
      </c>
      <c r="C174" s="92" t="s">
        <v>16</v>
      </c>
      <c r="D174" s="130">
        <v>5110.5600000000004</v>
      </c>
      <c r="E174" s="88">
        <v>0.21</v>
      </c>
      <c r="F174" s="87">
        <f t="shared" ref="F174" si="114">D174*E174</f>
        <v>1073.2175999999999</v>
      </c>
      <c r="G174" s="93">
        <f t="shared" ref="G174" si="115">D174+F174</f>
        <v>6183.7776000000003</v>
      </c>
      <c r="H174" s="131" t="s">
        <v>1</v>
      </c>
      <c r="I174" s="87">
        <f>0.15*D174</f>
        <v>766.58400000000006</v>
      </c>
      <c r="J174" s="95">
        <f t="shared" ref="J174" si="116">D174+F174-I174</f>
        <v>5417.1936000000005</v>
      </c>
      <c r="K174" s="133" t="s">
        <v>2</v>
      </c>
      <c r="L174" s="54" t="s">
        <v>3</v>
      </c>
      <c r="M174" s="68"/>
      <c r="N174" s="118" t="s">
        <v>151</v>
      </c>
    </row>
    <row r="175" spans="1:32" ht="15.75" thickBot="1" x14ac:dyDescent="0.3">
      <c r="B175" s="209" t="s">
        <v>158</v>
      </c>
      <c r="C175" s="210"/>
      <c r="D175" s="319" t="s">
        <v>209</v>
      </c>
      <c r="E175" s="322" t="s">
        <v>210</v>
      </c>
      <c r="F175" s="212" t="s">
        <v>223</v>
      </c>
      <c r="G175" s="323" t="s">
        <v>212</v>
      </c>
      <c r="H175" s="211" t="s">
        <v>205</v>
      </c>
      <c r="I175" s="324" t="s">
        <v>206</v>
      </c>
      <c r="J175" s="325"/>
      <c r="K175" s="213" t="s">
        <v>208</v>
      </c>
      <c r="L175" s="213" t="s">
        <v>216</v>
      </c>
      <c r="M175" s="384"/>
      <c r="N175" s="188" t="s">
        <v>217</v>
      </c>
      <c r="O175" s="482" t="s">
        <v>385</v>
      </c>
      <c r="P175" s="486" t="s">
        <v>386</v>
      </c>
      <c r="Q175" s="548"/>
      <c r="R175" s="548"/>
      <c r="S175" s="548"/>
      <c r="T175" s="548"/>
      <c r="AD175" t="s">
        <v>141</v>
      </c>
    </row>
    <row r="176" spans="1:32" ht="15.75" thickBot="1" x14ac:dyDescent="0.3">
      <c r="A176">
        <v>1</v>
      </c>
      <c r="B176" s="366" t="s">
        <v>309</v>
      </c>
      <c r="C176" s="400"/>
      <c r="D176" s="367">
        <v>1</v>
      </c>
      <c r="E176" s="368">
        <v>2091</v>
      </c>
      <c r="F176" s="400">
        <v>578.14</v>
      </c>
      <c r="G176" s="368">
        <v>4085.49</v>
      </c>
      <c r="H176" s="419" t="s">
        <v>315</v>
      </c>
      <c r="I176" s="402" t="s">
        <v>137</v>
      </c>
      <c r="J176" s="401"/>
      <c r="K176" s="401" t="s">
        <v>306</v>
      </c>
      <c r="L176" s="401" t="s">
        <v>304</v>
      </c>
      <c r="M176" s="125"/>
      <c r="N176" s="397" t="s">
        <v>305</v>
      </c>
      <c r="O176" s="518">
        <v>0</v>
      </c>
      <c r="P176" s="566"/>
      <c r="Q176" s="118"/>
      <c r="R176" s="118"/>
      <c r="S176" s="118"/>
      <c r="T176" s="118"/>
      <c r="U176" s="118"/>
      <c r="V176" s="118"/>
      <c r="W176" s="118"/>
      <c r="X176" s="118"/>
      <c r="Y176" s="118"/>
      <c r="Z176" s="118"/>
      <c r="AA176" s="118"/>
      <c r="AB176" s="118"/>
      <c r="AC176" s="118"/>
      <c r="AD176" t="s">
        <v>36</v>
      </c>
    </row>
    <row r="177" spans="1:30" ht="15.75" thickBot="1" x14ac:dyDescent="0.3">
      <c r="A177">
        <v>1</v>
      </c>
      <c r="B177" s="249" t="s">
        <v>307</v>
      </c>
      <c r="C177" s="398"/>
      <c r="D177" s="364">
        <v>1</v>
      </c>
      <c r="E177" s="365">
        <v>254.24</v>
      </c>
      <c r="F177" s="400">
        <v>578.14</v>
      </c>
      <c r="G177" s="368">
        <v>4085.49</v>
      </c>
      <c r="H177" s="419" t="s">
        <v>315</v>
      </c>
      <c r="I177" s="399" t="s">
        <v>137</v>
      </c>
      <c r="J177" s="315"/>
      <c r="K177" s="315" t="s">
        <v>306</v>
      </c>
      <c r="L177" s="315" t="s">
        <v>304</v>
      </c>
      <c r="M177" s="126"/>
      <c r="N177" s="397" t="s">
        <v>305</v>
      </c>
      <c r="O177" s="519">
        <v>43.68</v>
      </c>
      <c r="P177" s="561"/>
      <c r="AD177" t="s">
        <v>138</v>
      </c>
    </row>
    <row r="178" spans="1:30" ht="15.75" thickBot="1" x14ac:dyDescent="0.3">
      <c r="A178">
        <v>1</v>
      </c>
      <c r="B178" s="251" t="s">
        <v>266</v>
      </c>
      <c r="C178" s="411"/>
      <c r="D178" s="369">
        <v>1</v>
      </c>
      <c r="E178" s="370">
        <v>1509</v>
      </c>
      <c r="F178" s="400">
        <v>578.14</v>
      </c>
      <c r="G178" s="368">
        <v>4085.49</v>
      </c>
      <c r="H178" s="419" t="s">
        <v>315</v>
      </c>
      <c r="I178" s="412" t="s">
        <v>137</v>
      </c>
      <c r="J178" s="371"/>
      <c r="K178" s="371" t="s">
        <v>306</v>
      </c>
      <c r="L178" s="371" t="s">
        <v>304</v>
      </c>
      <c r="M178" s="128"/>
      <c r="N178" s="397" t="s">
        <v>305</v>
      </c>
      <c r="O178" s="520">
        <v>0</v>
      </c>
      <c r="P178" s="577" t="s">
        <v>387</v>
      </c>
      <c r="Q178" s="26"/>
      <c r="R178" s="26"/>
      <c r="S178" s="26"/>
      <c r="T178" s="26"/>
      <c r="AD178" t="s">
        <v>139</v>
      </c>
    </row>
    <row r="179" spans="1:30" ht="15.75" thickBot="1" x14ac:dyDescent="0.3">
      <c r="A179" s="82" t="s">
        <v>437</v>
      </c>
      <c r="B179" s="366" t="s">
        <v>309</v>
      </c>
      <c r="C179" s="400"/>
      <c r="D179" s="367">
        <v>1</v>
      </c>
      <c r="E179" s="368">
        <v>2091</v>
      </c>
      <c r="F179" s="400"/>
      <c r="G179" s="368"/>
      <c r="H179" s="582"/>
      <c r="I179" s="587"/>
      <c r="J179" s="584"/>
      <c r="K179" s="61"/>
      <c r="L179" s="61"/>
      <c r="M179" s="47"/>
      <c r="N179" s="397"/>
      <c r="O179" s="585"/>
      <c r="P179" s="109"/>
      <c r="Q179" s="26"/>
      <c r="R179" s="26"/>
      <c r="S179" s="26"/>
      <c r="T179" s="26"/>
    </row>
    <row r="180" spans="1:30" ht="15.75" thickBot="1" x14ac:dyDescent="0.3">
      <c r="A180" s="82" t="s">
        <v>437</v>
      </c>
      <c r="B180" s="249" t="s">
        <v>307</v>
      </c>
      <c r="C180" s="398"/>
      <c r="D180" s="364">
        <v>1</v>
      </c>
      <c r="E180" s="365">
        <v>210.56</v>
      </c>
      <c r="F180" s="400"/>
      <c r="G180" s="368"/>
      <c r="H180" s="582"/>
      <c r="I180" s="587"/>
      <c r="J180" s="584"/>
      <c r="K180" s="61"/>
      <c r="L180" s="61"/>
      <c r="M180" s="47"/>
      <c r="N180" s="397"/>
      <c r="O180" s="585"/>
      <c r="P180" s="109"/>
      <c r="Q180" s="26"/>
      <c r="R180" s="26"/>
      <c r="S180" s="26"/>
      <c r="T180" s="26"/>
    </row>
    <row r="181" spans="1:30" ht="15.75" thickBot="1" x14ac:dyDescent="0.3">
      <c r="A181" s="82" t="s">
        <v>437</v>
      </c>
      <c r="B181" s="251" t="s">
        <v>266</v>
      </c>
      <c r="C181" s="411"/>
      <c r="D181" s="369">
        <v>1</v>
      </c>
      <c r="E181" s="370">
        <v>2809</v>
      </c>
      <c r="F181" s="400"/>
      <c r="G181" s="368"/>
      <c r="H181" s="582"/>
      <c r="I181" s="587"/>
      <c r="J181" s="584"/>
      <c r="K181" s="61"/>
      <c r="L181" s="61"/>
      <c r="M181" s="47"/>
      <c r="N181" s="397"/>
      <c r="O181" s="585"/>
      <c r="P181" s="109"/>
      <c r="Q181" s="26"/>
      <c r="R181" s="26"/>
      <c r="S181" s="26"/>
      <c r="T181" s="26"/>
    </row>
    <row r="182" spans="1:30" ht="15.75" thickBot="1" x14ac:dyDescent="0.3">
      <c r="A182" s="208" t="s">
        <v>302</v>
      </c>
      <c r="B182" s="98">
        <v>45138</v>
      </c>
      <c r="C182" s="418" t="s">
        <v>17</v>
      </c>
      <c r="D182" s="93">
        <v>3267.32</v>
      </c>
      <c r="E182" s="88">
        <v>0.21</v>
      </c>
      <c r="F182" s="87">
        <f t="shared" ref="F182" si="117">D182*E182</f>
        <v>686.13720000000001</v>
      </c>
      <c r="G182" s="93">
        <f t="shared" ref="G182" si="118">D182+F182</f>
        <v>3953.4572000000003</v>
      </c>
      <c r="H182" s="94" t="s">
        <v>1</v>
      </c>
      <c r="I182" s="87">
        <f>0.15*D182</f>
        <v>490.09800000000001</v>
      </c>
      <c r="J182" s="95">
        <f t="shared" ref="J182" si="119">D182+F182-I182</f>
        <v>3463.3592000000003</v>
      </c>
      <c r="K182" s="133" t="s">
        <v>2</v>
      </c>
      <c r="L182" s="54" t="s">
        <v>3</v>
      </c>
      <c r="M182" s="68"/>
      <c r="N182" s="118" t="s">
        <v>152</v>
      </c>
      <c r="AD182" t="s">
        <v>140</v>
      </c>
    </row>
    <row r="183" spans="1:30" ht="15.75" thickBot="1" x14ac:dyDescent="0.3">
      <c r="A183" s="208" t="s">
        <v>312</v>
      </c>
      <c r="B183" s="98">
        <v>45138</v>
      </c>
      <c r="C183" s="92" t="s">
        <v>17</v>
      </c>
      <c r="D183" s="93">
        <v>3267.32</v>
      </c>
      <c r="E183" s="88">
        <v>0.21</v>
      </c>
      <c r="F183" s="87">
        <f t="shared" ref="F183" si="120">D183*E183</f>
        <v>686.13720000000001</v>
      </c>
      <c r="G183" s="93">
        <f t="shared" ref="G183" si="121">D183+F183</f>
        <v>3953.4572000000003</v>
      </c>
      <c r="H183" s="94" t="s">
        <v>1</v>
      </c>
      <c r="I183" s="87">
        <f>0.15*D183</f>
        <v>490.09800000000001</v>
      </c>
      <c r="J183" s="95">
        <f t="shared" ref="J183" si="122">D183+F183-I183</f>
        <v>3463.3592000000003</v>
      </c>
      <c r="K183" s="133" t="s">
        <v>2</v>
      </c>
      <c r="L183" s="54" t="s">
        <v>3</v>
      </c>
      <c r="M183" s="68"/>
      <c r="N183" s="118" t="s">
        <v>152</v>
      </c>
    </row>
    <row r="184" spans="1:30" ht="15.75" thickBot="1" x14ac:dyDescent="0.3">
      <c r="A184" s="82" t="s">
        <v>436</v>
      </c>
      <c r="B184" s="98">
        <v>45138</v>
      </c>
      <c r="C184" s="92" t="s">
        <v>17</v>
      </c>
      <c r="D184" s="93">
        <v>4526.42</v>
      </c>
      <c r="E184" s="88">
        <v>0.21</v>
      </c>
      <c r="F184" s="87">
        <f t="shared" ref="F184" si="123">D184*E184</f>
        <v>950.54819999999995</v>
      </c>
      <c r="G184" s="93">
        <f t="shared" ref="G184" si="124">D184+F184</f>
        <v>5476.9682000000003</v>
      </c>
      <c r="H184" s="94" t="s">
        <v>1</v>
      </c>
      <c r="I184" s="87">
        <f>0.15*D184</f>
        <v>678.96299999999997</v>
      </c>
      <c r="J184" s="95">
        <f t="shared" ref="J184" si="125">D184+F184-I184</f>
        <v>4798.0052000000005</v>
      </c>
      <c r="K184" s="133" t="s">
        <v>2</v>
      </c>
      <c r="L184" s="54" t="s">
        <v>3</v>
      </c>
      <c r="M184" s="68"/>
      <c r="N184" s="118" t="s">
        <v>152</v>
      </c>
    </row>
    <row r="185" spans="1:30" ht="15.75" thickBot="1" x14ac:dyDescent="0.3">
      <c r="B185" s="209" t="s">
        <v>158</v>
      </c>
      <c r="C185" s="210"/>
      <c r="D185" s="319" t="s">
        <v>209</v>
      </c>
      <c r="E185" s="322" t="s">
        <v>210</v>
      </c>
      <c r="F185" s="212" t="s">
        <v>223</v>
      </c>
      <c r="G185" s="323" t="s">
        <v>212</v>
      </c>
      <c r="H185" s="211" t="s">
        <v>205</v>
      </c>
      <c r="I185" s="324" t="s">
        <v>206</v>
      </c>
      <c r="J185" s="325"/>
      <c r="K185" s="213" t="s">
        <v>208</v>
      </c>
      <c r="L185" s="213" t="s">
        <v>216</v>
      </c>
      <c r="M185" s="384"/>
      <c r="N185" s="188" t="s">
        <v>217</v>
      </c>
      <c r="O185" s="482" t="s">
        <v>385</v>
      </c>
      <c r="P185" s="486" t="s">
        <v>386</v>
      </c>
      <c r="Q185" s="548"/>
      <c r="R185" s="548"/>
      <c r="S185" s="548"/>
      <c r="T185" s="548"/>
      <c r="AD185" t="s">
        <v>141</v>
      </c>
    </row>
    <row r="186" spans="1:30" ht="15.75" thickBot="1" x14ac:dyDescent="0.3">
      <c r="A186">
        <v>1</v>
      </c>
      <c r="B186" s="366" t="s">
        <v>309</v>
      </c>
      <c r="C186" s="400"/>
      <c r="D186" s="367">
        <v>1</v>
      </c>
      <c r="E186" s="368">
        <v>826</v>
      </c>
      <c r="F186" s="400">
        <v>490.1</v>
      </c>
      <c r="G186" s="368">
        <v>3463.36</v>
      </c>
      <c r="H186" s="419" t="s">
        <v>315</v>
      </c>
      <c r="I186" s="402" t="s">
        <v>137</v>
      </c>
      <c r="J186" s="401"/>
      <c r="K186" s="401" t="s">
        <v>306</v>
      </c>
      <c r="L186" s="401" t="s">
        <v>304</v>
      </c>
      <c r="M186" s="125"/>
      <c r="N186" s="397" t="s">
        <v>305</v>
      </c>
      <c r="O186" s="518">
        <v>0</v>
      </c>
      <c r="P186" s="566"/>
      <c r="Q186" s="118"/>
      <c r="R186" s="118"/>
      <c r="S186" s="118"/>
      <c r="T186" s="118"/>
      <c r="U186" s="118"/>
      <c r="V186" s="118"/>
      <c r="W186" s="118"/>
      <c r="X186" s="118"/>
      <c r="Y186" s="118"/>
      <c r="Z186" s="118"/>
      <c r="AA186" s="118"/>
      <c r="AB186" s="118"/>
      <c r="AC186" s="118"/>
      <c r="AD186" t="s">
        <v>36</v>
      </c>
    </row>
    <row r="187" spans="1:30" ht="15.75" thickBot="1" x14ac:dyDescent="0.3">
      <c r="A187">
        <v>1</v>
      </c>
      <c r="B187" s="249" t="s">
        <v>307</v>
      </c>
      <c r="C187" s="398"/>
      <c r="D187" s="364">
        <v>1</v>
      </c>
      <c r="E187" s="365">
        <v>131.32</v>
      </c>
      <c r="F187" s="400">
        <v>490.1</v>
      </c>
      <c r="G187" s="368">
        <v>3463.36</v>
      </c>
      <c r="H187" s="419" t="s">
        <v>315</v>
      </c>
      <c r="I187" s="399" t="s">
        <v>137</v>
      </c>
      <c r="J187" s="315"/>
      <c r="K187" s="315" t="s">
        <v>306</v>
      </c>
      <c r="L187" s="315" t="s">
        <v>304</v>
      </c>
      <c r="M187" s="126"/>
      <c r="N187" s="397" t="s">
        <v>305</v>
      </c>
      <c r="O187" s="519">
        <v>43.4</v>
      </c>
      <c r="P187" s="561"/>
      <c r="AD187" t="s">
        <v>138</v>
      </c>
    </row>
    <row r="188" spans="1:30" ht="15.75" thickBot="1" x14ac:dyDescent="0.3">
      <c r="A188">
        <v>1</v>
      </c>
      <c r="B188" s="251" t="s">
        <v>266</v>
      </c>
      <c r="C188" s="411"/>
      <c r="D188" s="369">
        <v>1</v>
      </c>
      <c r="E188" s="370">
        <v>2310</v>
      </c>
      <c r="F188" s="400">
        <v>490.1</v>
      </c>
      <c r="G188" s="368">
        <v>3463.36</v>
      </c>
      <c r="H188" s="419" t="s">
        <v>315</v>
      </c>
      <c r="I188" s="412" t="s">
        <v>137</v>
      </c>
      <c r="J188" s="371"/>
      <c r="K188" s="371" t="s">
        <v>306</v>
      </c>
      <c r="L188" s="371" t="s">
        <v>304</v>
      </c>
      <c r="M188" s="128"/>
      <c r="N188" s="397" t="s">
        <v>305</v>
      </c>
      <c r="O188" s="519">
        <v>0</v>
      </c>
      <c r="P188" s="578" t="s">
        <v>419</v>
      </c>
      <c r="AD188" t="s">
        <v>139</v>
      </c>
    </row>
    <row r="189" spans="1:30" ht="15.75" thickBot="1" x14ac:dyDescent="0.3">
      <c r="A189">
        <v>2</v>
      </c>
      <c r="B189" s="366" t="s">
        <v>309</v>
      </c>
      <c r="C189" s="400"/>
      <c r="D189" s="367">
        <v>1</v>
      </c>
      <c r="E189" s="368">
        <v>826</v>
      </c>
      <c r="F189" s="400">
        <v>490.1</v>
      </c>
      <c r="G189" s="368">
        <v>3463.36</v>
      </c>
      <c r="H189" s="401" t="s">
        <v>314</v>
      </c>
      <c r="I189" s="402" t="s">
        <v>137</v>
      </c>
      <c r="J189" s="401"/>
      <c r="K189" s="401" t="s">
        <v>313</v>
      </c>
      <c r="L189" s="401" t="s">
        <v>35</v>
      </c>
      <c r="M189" s="125"/>
      <c r="N189" s="397"/>
      <c r="O189" s="519">
        <v>0</v>
      </c>
      <c r="P189" s="561"/>
    </row>
    <row r="190" spans="1:30" ht="15.75" thickBot="1" x14ac:dyDescent="0.3">
      <c r="A190">
        <v>2</v>
      </c>
      <c r="B190" s="249" t="s">
        <v>307</v>
      </c>
      <c r="C190" s="398"/>
      <c r="D190" s="364">
        <v>1</v>
      </c>
      <c r="E190" s="365">
        <v>131.32</v>
      </c>
      <c r="F190" s="400">
        <v>490.1</v>
      </c>
      <c r="G190" s="368">
        <v>3463.36</v>
      </c>
      <c r="H190" s="401" t="s">
        <v>314</v>
      </c>
      <c r="I190" s="399" t="s">
        <v>137</v>
      </c>
      <c r="J190" s="315"/>
      <c r="K190" s="401" t="s">
        <v>313</v>
      </c>
      <c r="L190" s="401" t="s">
        <v>35</v>
      </c>
      <c r="M190" s="126"/>
      <c r="N190" s="397"/>
      <c r="O190" s="519">
        <v>43.4</v>
      </c>
      <c r="P190" s="561"/>
    </row>
    <row r="191" spans="1:30" ht="15.75" thickBot="1" x14ac:dyDescent="0.3">
      <c r="A191">
        <v>2</v>
      </c>
      <c r="B191" s="251" t="s">
        <v>266</v>
      </c>
      <c r="C191" s="411"/>
      <c r="D191" s="369">
        <v>1</v>
      </c>
      <c r="E191" s="370">
        <v>2310</v>
      </c>
      <c r="F191" s="400">
        <v>490.1</v>
      </c>
      <c r="G191" s="368">
        <v>3463.36</v>
      </c>
      <c r="H191" s="401" t="s">
        <v>314</v>
      </c>
      <c r="I191" s="412" t="s">
        <v>137</v>
      </c>
      <c r="J191" s="371"/>
      <c r="K191" s="401" t="s">
        <v>313</v>
      </c>
      <c r="L191" s="401" t="s">
        <v>35</v>
      </c>
      <c r="M191" s="128"/>
      <c r="N191" s="397"/>
      <c r="O191" s="520">
        <v>0</v>
      </c>
      <c r="P191" s="579" t="s">
        <v>419</v>
      </c>
    </row>
    <row r="192" spans="1:30" ht="15.75" thickBot="1" x14ac:dyDescent="0.3">
      <c r="A192" s="82" t="s">
        <v>437</v>
      </c>
      <c r="B192" s="366" t="s">
        <v>309</v>
      </c>
      <c r="C192" s="400"/>
      <c r="D192" s="367">
        <v>1</v>
      </c>
      <c r="E192" s="368">
        <v>826</v>
      </c>
      <c r="F192" s="400"/>
      <c r="G192" s="368"/>
      <c r="H192" s="588"/>
      <c r="I192" s="587"/>
      <c r="J192" s="584"/>
      <c r="K192" s="53"/>
      <c r="L192" s="53"/>
      <c r="M192" s="47"/>
      <c r="N192" s="397"/>
      <c r="O192" s="585"/>
      <c r="P192" s="82"/>
    </row>
    <row r="193" spans="1:30" ht="15.75" thickBot="1" x14ac:dyDescent="0.3">
      <c r="A193" s="82" t="s">
        <v>437</v>
      </c>
      <c r="B193" s="249" t="s">
        <v>307</v>
      </c>
      <c r="C193" s="398"/>
      <c r="D193" s="364">
        <v>1</v>
      </c>
      <c r="E193" s="365">
        <v>87.92</v>
      </c>
      <c r="F193" s="400"/>
      <c r="G193" s="368"/>
      <c r="H193" s="588"/>
      <c r="I193" s="587"/>
      <c r="J193" s="584"/>
      <c r="K193" s="53"/>
      <c r="L193" s="53"/>
      <c r="M193" s="47"/>
      <c r="N193" s="397"/>
      <c r="O193" s="585"/>
      <c r="P193" s="82"/>
    </row>
    <row r="194" spans="1:30" ht="15.75" thickBot="1" x14ac:dyDescent="0.3">
      <c r="A194" s="82" t="s">
        <v>437</v>
      </c>
      <c r="B194" s="251" t="s">
        <v>266</v>
      </c>
      <c r="C194" s="411"/>
      <c r="D194" s="369">
        <v>1</v>
      </c>
      <c r="E194" s="370">
        <v>3612.5</v>
      </c>
      <c r="F194" s="400"/>
      <c r="G194" s="368"/>
      <c r="H194" s="588"/>
      <c r="I194" s="587"/>
      <c r="J194" s="584"/>
      <c r="K194" s="53"/>
      <c r="L194" s="53"/>
      <c r="M194" s="47"/>
      <c r="N194" s="397"/>
      <c r="O194" s="585"/>
      <c r="P194" s="82"/>
    </row>
    <row r="195" spans="1:30" ht="15.75" thickBot="1" x14ac:dyDescent="0.3">
      <c r="A195" s="208" t="s">
        <v>302</v>
      </c>
      <c r="B195" s="98">
        <v>45138</v>
      </c>
      <c r="C195" s="92" t="s">
        <v>18</v>
      </c>
      <c r="D195" s="130">
        <v>2977.12</v>
      </c>
      <c r="E195" s="88">
        <v>0.21</v>
      </c>
      <c r="F195" s="87">
        <f t="shared" ref="F195" si="126">D195*E195</f>
        <v>625.1952</v>
      </c>
      <c r="G195" s="93">
        <f t="shared" ref="G195" si="127">D195+F195</f>
        <v>3602.3152</v>
      </c>
      <c r="H195" s="131" t="s">
        <v>1</v>
      </c>
      <c r="I195" s="87">
        <f>0.15*D195</f>
        <v>446.56799999999998</v>
      </c>
      <c r="J195" s="95">
        <f t="shared" ref="J195" si="128">D195+F195-I195</f>
        <v>3155.7471999999998</v>
      </c>
      <c r="K195" s="133" t="s">
        <v>2</v>
      </c>
      <c r="L195" s="54" t="s">
        <v>3</v>
      </c>
      <c r="M195" s="68"/>
      <c r="N195" s="118" t="s">
        <v>153</v>
      </c>
      <c r="AD195" t="s">
        <v>140</v>
      </c>
    </row>
    <row r="196" spans="1:30" ht="15.75" thickBot="1" x14ac:dyDescent="0.3">
      <c r="A196" s="82" t="s">
        <v>436</v>
      </c>
      <c r="B196" s="98">
        <v>45138</v>
      </c>
      <c r="C196" s="92" t="s">
        <v>18</v>
      </c>
      <c r="D196" s="130">
        <v>5106.9399999999996</v>
      </c>
      <c r="E196" s="88">
        <v>0.21</v>
      </c>
      <c r="F196" s="87">
        <f t="shared" ref="F196" si="129">D196*E196</f>
        <v>1072.4573999999998</v>
      </c>
      <c r="G196" s="93">
        <f t="shared" ref="G196" si="130">D196+F196</f>
        <v>6179.3973999999998</v>
      </c>
      <c r="H196" s="131" t="s">
        <v>1</v>
      </c>
      <c r="I196" s="87">
        <f>0.15*D196</f>
        <v>766.04099999999994</v>
      </c>
      <c r="J196" s="95">
        <f t="shared" ref="J196" si="131">D196+F196-I196</f>
        <v>5413.3563999999997</v>
      </c>
      <c r="K196" s="133" t="s">
        <v>2</v>
      </c>
      <c r="L196" s="54" t="s">
        <v>3</v>
      </c>
      <c r="M196" s="68"/>
      <c r="N196" s="118" t="s">
        <v>153</v>
      </c>
    </row>
    <row r="197" spans="1:30" ht="15.75" thickBot="1" x14ac:dyDescent="0.3">
      <c r="B197" s="209" t="s">
        <v>158</v>
      </c>
      <c r="C197" s="210"/>
      <c r="D197" s="319" t="s">
        <v>209</v>
      </c>
      <c r="E197" s="322" t="s">
        <v>210</v>
      </c>
      <c r="F197" s="212" t="s">
        <v>223</v>
      </c>
      <c r="G197" s="323" t="s">
        <v>212</v>
      </c>
      <c r="H197" s="211" t="s">
        <v>205</v>
      </c>
      <c r="I197" s="324" t="s">
        <v>206</v>
      </c>
      <c r="J197" s="325"/>
      <c r="K197" s="213" t="s">
        <v>208</v>
      </c>
      <c r="L197" s="213" t="s">
        <v>216</v>
      </c>
      <c r="M197" s="384"/>
      <c r="N197" s="188" t="s">
        <v>217</v>
      </c>
      <c r="O197" s="482" t="s">
        <v>385</v>
      </c>
      <c r="P197" s="486" t="s">
        <v>386</v>
      </c>
      <c r="Q197" s="548"/>
      <c r="R197" s="548"/>
      <c r="S197" s="548"/>
      <c r="T197" s="548"/>
      <c r="AD197" t="s">
        <v>141</v>
      </c>
    </row>
    <row r="198" spans="1:30" ht="15.75" thickBot="1" x14ac:dyDescent="0.3">
      <c r="A198">
        <v>1</v>
      </c>
      <c r="B198" s="366" t="s">
        <v>309</v>
      </c>
      <c r="C198" s="400"/>
      <c r="D198" s="367">
        <v>1</v>
      </c>
      <c r="E198" s="368">
        <v>1110</v>
      </c>
      <c r="F198" s="400">
        <v>446.57</v>
      </c>
      <c r="G198" s="368">
        <v>3155.75</v>
      </c>
      <c r="H198" s="419" t="s">
        <v>315</v>
      </c>
      <c r="I198" s="402" t="s">
        <v>137</v>
      </c>
      <c r="J198" s="401"/>
      <c r="K198" s="401" t="s">
        <v>306</v>
      </c>
      <c r="L198" s="401" t="s">
        <v>304</v>
      </c>
      <c r="M198" s="125"/>
      <c r="N198" s="397" t="s">
        <v>305</v>
      </c>
      <c r="O198" s="518">
        <v>0</v>
      </c>
      <c r="P198" s="566"/>
      <c r="Q198" s="118"/>
      <c r="R198" s="118"/>
      <c r="S198" s="118"/>
      <c r="T198" s="118"/>
      <c r="U198" s="118"/>
      <c r="V198" s="118"/>
      <c r="W198" s="118"/>
      <c r="X198" s="118"/>
      <c r="Y198" s="118"/>
      <c r="Z198" s="118"/>
      <c r="AA198" s="118"/>
      <c r="AB198" s="118"/>
      <c r="AC198" s="118"/>
      <c r="AD198" t="s">
        <v>36</v>
      </c>
    </row>
    <row r="199" spans="1:30" ht="15.75" thickBot="1" x14ac:dyDescent="0.3">
      <c r="A199">
        <v>1</v>
      </c>
      <c r="B199" s="249" t="s">
        <v>307</v>
      </c>
      <c r="C199" s="398"/>
      <c r="D199" s="364">
        <v>1</v>
      </c>
      <c r="E199" s="365">
        <v>127.12</v>
      </c>
      <c r="F199" s="400">
        <v>446.57</v>
      </c>
      <c r="G199" s="368">
        <v>3155.75</v>
      </c>
      <c r="H199" s="419" t="s">
        <v>315</v>
      </c>
      <c r="I199" s="399" t="s">
        <v>137</v>
      </c>
      <c r="J199" s="315"/>
      <c r="K199" s="315" t="s">
        <v>306</v>
      </c>
      <c r="L199" s="315" t="s">
        <v>304</v>
      </c>
      <c r="M199" s="126"/>
      <c r="N199" s="397" t="s">
        <v>305</v>
      </c>
      <c r="O199" s="519">
        <v>22.68</v>
      </c>
      <c r="P199" s="561"/>
      <c r="AD199" t="s">
        <v>138</v>
      </c>
    </row>
    <row r="200" spans="1:30" ht="15.75" thickBot="1" x14ac:dyDescent="0.3">
      <c r="A200">
        <v>1</v>
      </c>
      <c r="B200" s="251" t="s">
        <v>266</v>
      </c>
      <c r="C200" s="411"/>
      <c r="D200" s="369">
        <v>1</v>
      </c>
      <c r="E200" s="370">
        <v>1740</v>
      </c>
      <c r="F200" s="400">
        <v>446.57</v>
      </c>
      <c r="G200" s="368">
        <v>3155.75</v>
      </c>
      <c r="H200" s="419" t="s">
        <v>315</v>
      </c>
      <c r="I200" s="412" t="s">
        <v>137</v>
      </c>
      <c r="J200" s="371"/>
      <c r="K200" s="371" t="s">
        <v>306</v>
      </c>
      <c r="L200" s="371" t="s">
        <v>304</v>
      </c>
      <c r="M200" s="128"/>
      <c r="N200" s="397" t="s">
        <v>305</v>
      </c>
      <c r="O200" s="544">
        <v>-115</v>
      </c>
      <c r="P200" s="579" t="s">
        <v>420</v>
      </c>
      <c r="AD200" t="s">
        <v>139</v>
      </c>
    </row>
    <row r="201" spans="1:30" ht="15.75" thickBot="1" x14ac:dyDescent="0.3">
      <c r="A201" s="82" t="s">
        <v>437</v>
      </c>
      <c r="B201" s="366" t="s">
        <v>309</v>
      </c>
      <c r="C201" s="400"/>
      <c r="D201" s="367">
        <v>1</v>
      </c>
      <c r="E201" s="368">
        <v>1110</v>
      </c>
      <c r="F201" s="400"/>
      <c r="G201" s="368"/>
      <c r="H201" s="582"/>
      <c r="I201" s="587"/>
      <c r="J201" s="584"/>
      <c r="K201" s="61"/>
      <c r="L201" s="61"/>
      <c r="M201" s="47"/>
      <c r="N201" s="397"/>
      <c r="O201" s="589"/>
      <c r="P201" s="82"/>
    </row>
    <row r="202" spans="1:30" ht="15.75" thickBot="1" x14ac:dyDescent="0.3">
      <c r="A202" s="82" t="s">
        <v>437</v>
      </c>
      <c r="B202" s="249" t="s">
        <v>307</v>
      </c>
      <c r="C202" s="398"/>
      <c r="D202" s="364">
        <v>1</v>
      </c>
      <c r="E202" s="365">
        <v>104.44</v>
      </c>
      <c r="F202" s="400"/>
      <c r="G202" s="368"/>
      <c r="H202" s="582"/>
      <c r="I202" s="587"/>
      <c r="J202" s="584"/>
      <c r="K202" s="61"/>
      <c r="L202" s="61"/>
      <c r="M202" s="47"/>
      <c r="N202" s="397"/>
      <c r="O202" s="589"/>
      <c r="P202" s="82"/>
    </row>
    <row r="203" spans="1:30" ht="15.75" thickBot="1" x14ac:dyDescent="0.3">
      <c r="A203" s="82" t="s">
        <v>437</v>
      </c>
      <c r="B203" s="251" t="s">
        <v>266</v>
      </c>
      <c r="C203" s="411"/>
      <c r="D203" s="369">
        <v>1</v>
      </c>
      <c r="E203" s="370">
        <v>3892.5</v>
      </c>
      <c r="F203" s="400"/>
      <c r="G203" s="368"/>
      <c r="H203" s="582"/>
      <c r="I203" s="587"/>
      <c r="J203" s="584"/>
      <c r="K203" s="61"/>
      <c r="L203" s="61"/>
      <c r="M203" s="47"/>
      <c r="N203" s="397"/>
      <c r="O203" s="589"/>
      <c r="P203" s="82"/>
    </row>
    <row r="204" spans="1:30" ht="15.75" thickBot="1" x14ac:dyDescent="0.3">
      <c r="A204" s="208" t="s">
        <v>302</v>
      </c>
      <c r="B204" s="98">
        <v>45138</v>
      </c>
      <c r="C204" s="92" t="s">
        <v>19</v>
      </c>
      <c r="D204" s="130">
        <v>3219.89</v>
      </c>
      <c r="E204" s="88">
        <v>0.21</v>
      </c>
      <c r="F204" s="87">
        <f t="shared" ref="F204" si="132">D204*E204</f>
        <v>676.17689999999993</v>
      </c>
      <c r="G204" s="93">
        <f t="shared" ref="G204" si="133">D204+F204</f>
        <v>3896.0668999999998</v>
      </c>
      <c r="H204" s="131" t="s">
        <v>1</v>
      </c>
      <c r="I204" s="87">
        <f>0.15*D204</f>
        <v>482.98349999999994</v>
      </c>
      <c r="J204" s="95">
        <f t="shared" ref="J204" si="134">D204+F204-I204</f>
        <v>3413.0834</v>
      </c>
      <c r="K204" s="133" t="s">
        <v>2</v>
      </c>
      <c r="L204" s="54" t="s">
        <v>3</v>
      </c>
      <c r="M204" s="68"/>
      <c r="N204" s="118" t="s">
        <v>154</v>
      </c>
      <c r="AD204" t="s">
        <v>140</v>
      </c>
    </row>
    <row r="205" spans="1:30" ht="15.75" thickBot="1" x14ac:dyDescent="0.3">
      <c r="A205" s="82" t="s">
        <v>436</v>
      </c>
      <c r="B205" s="98">
        <v>45138</v>
      </c>
      <c r="C205" s="92" t="s">
        <v>19</v>
      </c>
      <c r="D205" s="130">
        <v>11708.82</v>
      </c>
      <c r="E205" s="88">
        <v>0.21</v>
      </c>
      <c r="F205" s="87">
        <f t="shared" ref="F205" si="135">D205*E205</f>
        <v>2458.8521999999998</v>
      </c>
      <c r="G205" s="93">
        <f t="shared" ref="G205" si="136">D205+F205</f>
        <v>14167.672199999999</v>
      </c>
      <c r="H205" s="131" t="s">
        <v>1</v>
      </c>
      <c r="I205" s="87">
        <f>0.15*D205</f>
        <v>1756.3229999999999</v>
      </c>
      <c r="J205" s="95">
        <f t="shared" ref="J205" si="137">D205+F205-I205</f>
        <v>12411.349199999999</v>
      </c>
      <c r="K205" s="133" t="s">
        <v>2</v>
      </c>
      <c r="L205" s="54" t="s">
        <v>3</v>
      </c>
      <c r="M205" s="68"/>
      <c r="N205" s="118" t="s">
        <v>154</v>
      </c>
    </row>
    <row r="206" spans="1:30" ht="15.75" thickBot="1" x14ac:dyDescent="0.3">
      <c r="B206" s="209" t="s">
        <v>158</v>
      </c>
      <c r="C206" s="210"/>
      <c r="D206" s="319" t="s">
        <v>209</v>
      </c>
      <c r="E206" s="322" t="s">
        <v>210</v>
      </c>
      <c r="F206" s="212" t="s">
        <v>223</v>
      </c>
      <c r="G206" s="323" t="s">
        <v>212</v>
      </c>
      <c r="H206" s="211" t="s">
        <v>205</v>
      </c>
      <c r="I206" s="324" t="s">
        <v>206</v>
      </c>
      <c r="J206" s="325"/>
      <c r="K206" s="213" t="s">
        <v>208</v>
      </c>
      <c r="L206" s="213" t="s">
        <v>216</v>
      </c>
      <c r="M206" s="384"/>
      <c r="N206" s="188" t="s">
        <v>217</v>
      </c>
      <c r="O206" s="482" t="s">
        <v>385</v>
      </c>
      <c r="P206" s="486" t="s">
        <v>386</v>
      </c>
      <c r="Q206" s="548"/>
      <c r="R206" s="548"/>
      <c r="S206" s="548"/>
      <c r="T206" s="548"/>
      <c r="AD206" t="s">
        <v>141</v>
      </c>
    </row>
    <row r="207" spans="1:30" ht="15.75" thickBot="1" x14ac:dyDescent="0.3">
      <c r="A207">
        <v>1</v>
      </c>
      <c r="B207" s="366" t="s">
        <v>309</v>
      </c>
      <c r="C207" s="400"/>
      <c r="D207" s="367">
        <v>1</v>
      </c>
      <c r="E207" s="368">
        <v>1270</v>
      </c>
      <c r="F207" s="400">
        <v>482.98</v>
      </c>
      <c r="G207" s="368">
        <v>3413.08</v>
      </c>
      <c r="H207" s="419" t="s">
        <v>315</v>
      </c>
      <c r="I207" s="402" t="s">
        <v>137</v>
      </c>
      <c r="J207" s="401"/>
      <c r="K207" s="401" t="s">
        <v>306</v>
      </c>
      <c r="L207" s="401" t="s">
        <v>304</v>
      </c>
      <c r="M207" s="125"/>
      <c r="N207" s="397" t="s">
        <v>305</v>
      </c>
      <c r="O207" s="518">
        <v>0</v>
      </c>
      <c r="P207" s="580" t="s">
        <v>390</v>
      </c>
    </row>
    <row r="208" spans="1:30" ht="15.75" thickBot="1" x14ac:dyDescent="0.3">
      <c r="A208">
        <v>1</v>
      </c>
      <c r="B208" s="249" t="s">
        <v>307</v>
      </c>
      <c r="C208" s="398"/>
      <c r="D208" s="364">
        <v>1</v>
      </c>
      <c r="E208" s="365">
        <v>59.89</v>
      </c>
      <c r="F208" s="400">
        <v>482.98</v>
      </c>
      <c r="G208" s="368">
        <v>3413.08</v>
      </c>
      <c r="H208" s="419" t="s">
        <v>315</v>
      </c>
      <c r="I208" s="399" t="s">
        <v>137</v>
      </c>
      <c r="J208" s="315"/>
      <c r="K208" s="315" t="s">
        <v>306</v>
      </c>
      <c r="L208" s="315" t="s">
        <v>304</v>
      </c>
      <c r="M208" s="126"/>
      <c r="N208" s="397" t="s">
        <v>305</v>
      </c>
      <c r="O208" s="519">
        <v>32.17</v>
      </c>
      <c r="P208" s="578" t="s">
        <v>389</v>
      </c>
    </row>
    <row r="209" spans="1:30" ht="15.75" thickBot="1" x14ac:dyDescent="0.3">
      <c r="A209">
        <v>1</v>
      </c>
      <c r="B209" s="251" t="s">
        <v>266</v>
      </c>
      <c r="C209" s="411"/>
      <c r="D209" s="369">
        <v>1</v>
      </c>
      <c r="E209" s="370">
        <v>1890</v>
      </c>
      <c r="F209" s="415">
        <v>482.98</v>
      </c>
      <c r="G209" s="416">
        <v>3413.08</v>
      </c>
      <c r="H209" s="419" t="s">
        <v>315</v>
      </c>
      <c r="I209" s="412" t="s">
        <v>137</v>
      </c>
      <c r="J209" s="371"/>
      <c r="K209" s="371" t="s">
        <v>306</v>
      </c>
      <c r="L209" s="371" t="s">
        <v>304</v>
      </c>
      <c r="M209" s="128"/>
      <c r="N209" s="397" t="s">
        <v>305</v>
      </c>
      <c r="O209" s="544">
        <v>-60</v>
      </c>
      <c r="P209" s="579" t="s">
        <v>388</v>
      </c>
    </row>
    <row r="210" spans="1:30" ht="15.75" thickBot="1" x14ac:dyDescent="0.3">
      <c r="A210" s="82" t="s">
        <v>437</v>
      </c>
      <c r="B210" s="366" t="s">
        <v>309</v>
      </c>
      <c r="C210" s="400"/>
      <c r="D210" s="367">
        <v>1</v>
      </c>
      <c r="E210" s="368">
        <v>1710</v>
      </c>
      <c r="F210" s="400"/>
      <c r="G210" s="368"/>
      <c r="H210" s="582"/>
      <c r="I210" s="587"/>
      <c r="J210" s="584"/>
      <c r="K210" s="61"/>
      <c r="L210" s="61"/>
      <c r="M210" s="47"/>
      <c r="N210" s="397"/>
      <c r="O210" s="589"/>
      <c r="P210" s="82"/>
    </row>
    <row r="211" spans="1:30" ht="15.75" thickBot="1" x14ac:dyDescent="0.3">
      <c r="A211" s="82" t="s">
        <v>437</v>
      </c>
      <c r="B211" s="249" t="s">
        <v>307</v>
      </c>
      <c r="C211" s="398"/>
      <c r="D211" s="364">
        <v>1</v>
      </c>
      <c r="E211" s="365">
        <v>27.72</v>
      </c>
      <c r="F211" s="400"/>
      <c r="G211" s="368"/>
      <c r="H211" s="582"/>
      <c r="I211" s="587"/>
      <c r="J211" s="584"/>
      <c r="K211" s="61"/>
      <c r="L211" s="61"/>
      <c r="M211" s="47"/>
      <c r="N211" s="397"/>
      <c r="O211" s="589"/>
      <c r="P211" s="82"/>
    </row>
    <row r="212" spans="1:30" ht="15.75" thickBot="1" x14ac:dyDescent="0.3">
      <c r="A212" s="82" t="s">
        <v>437</v>
      </c>
      <c r="B212" s="251" t="s">
        <v>438</v>
      </c>
      <c r="C212" s="411"/>
      <c r="D212" s="369">
        <v>1</v>
      </c>
      <c r="E212" s="370">
        <v>9971.1</v>
      </c>
      <c r="F212" s="415"/>
      <c r="G212" s="416"/>
      <c r="H212" s="582"/>
      <c r="I212" s="587"/>
      <c r="J212" s="584"/>
      <c r="K212" s="61"/>
      <c r="L212" s="61"/>
      <c r="M212" s="47"/>
      <c r="N212" s="397"/>
      <c r="O212" s="589"/>
      <c r="P212" s="82"/>
    </row>
    <row r="213" spans="1:30" ht="15.75" thickBot="1" x14ac:dyDescent="0.3">
      <c r="A213" s="208" t="s">
        <v>302</v>
      </c>
      <c r="B213" s="98">
        <v>45299</v>
      </c>
      <c r="C213" s="92" t="s">
        <v>65</v>
      </c>
      <c r="D213" s="93">
        <v>9189.0400000000009</v>
      </c>
      <c r="E213" s="88">
        <v>0.21</v>
      </c>
      <c r="F213" s="87">
        <f t="shared" ref="F213" si="138">D213*E213</f>
        <v>1929.6984000000002</v>
      </c>
      <c r="G213" s="93">
        <f t="shared" ref="G213" si="139">D213+F213</f>
        <v>11118.738400000002</v>
      </c>
      <c r="H213" s="94" t="s">
        <v>1</v>
      </c>
      <c r="I213" s="87">
        <f>0.15*D213</f>
        <v>1378.356</v>
      </c>
      <c r="J213" s="423">
        <f t="shared" ref="J213" si="140">D213+F213-I213</f>
        <v>9740.3824000000022</v>
      </c>
      <c r="K213" s="133" t="s">
        <v>2</v>
      </c>
      <c r="L213" s="54" t="s">
        <v>3</v>
      </c>
      <c r="M213" s="68"/>
      <c r="N213" s="118" t="s">
        <v>154</v>
      </c>
    </row>
    <row r="214" spans="1:30" ht="15.75" thickBot="1" x14ac:dyDescent="0.3">
      <c r="B214" s="146" t="s">
        <v>158</v>
      </c>
      <c r="C214" s="174"/>
      <c r="D214" s="396" t="s">
        <v>209</v>
      </c>
      <c r="E214" s="357" t="s">
        <v>210</v>
      </c>
      <c r="F214" s="186" t="s">
        <v>223</v>
      </c>
      <c r="G214" s="358" t="s">
        <v>212</v>
      </c>
      <c r="H214" s="157" t="s">
        <v>205</v>
      </c>
      <c r="I214" s="359" t="s">
        <v>206</v>
      </c>
      <c r="J214" s="360"/>
      <c r="K214" s="167" t="s">
        <v>208</v>
      </c>
      <c r="L214" s="167" t="s">
        <v>216</v>
      </c>
      <c r="M214" s="187"/>
      <c r="N214" s="188" t="s">
        <v>217</v>
      </c>
      <c r="O214" s="482" t="s">
        <v>385</v>
      </c>
      <c r="P214" s="483" t="s">
        <v>386</v>
      </c>
      <c r="Q214" s="548"/>
      <c r="R214" s="548"/>
      <c r="S214" s="548"/>
      <c r="T214" s="548"/>
    </row>
    <row r="215" spans="1:30" ht="15.75" thickBot="1" x14ac:dyDescent="0.3">
      <c r="A215">
        <v>1</v>
      </c>
      <c r="B215" s="420" t="s">
        <v>317</v>
      </c>
      <c r="C215" s="421"/>
      <c r="D215" s="362">
        <v>1</v>
      </c>
      <c r="E215" s="363">
        <v>9189.0400000000009</v>
      </c>
      <c r="F215" s="420">
        <v>1378.36</v>
      </c>
      <c r="G215" s="422">
        <v>9189.0400000000009</v>
      </c>
      <c r="H215" s="424" t="s">
        <v>319</v>
      </c>
      <c r="I215" s="132" t="s">
        <v>22</v>
      </c>
      <c r="K215" s="371" t="s">
        <v>318</v>
      </c>
      <c r="N215" s="397" t="s">
        <v>320</v>
      </c>
      <c r="O215" s="545" t="s">
        <v>321</v>
      </c>
    </row>
    <row r="216" spans="1:30" ht="15.75" thickBot="1" x14ac:dyDescent="0.3">
      <c r="A216" s="208" t="s">
        <v>302</v>
      </c>
      <c r="B216" s="395">
        <v>45299</v>
      </c>
      <c r="C216" s="230" t="s">
        <v>65</v>
      </c>
      <c r="D216" s="427">
        <v>9189.0400000000009</v>
      </c>
      <c r="E216" s="428">
        <v>0.21</v>
      </c>
      <c r="F216" s="147">
        <f t="shared" ref="F216" si="141">D216*E216</f>
        <v>1929.6984000000002</v>
      </c>
      <c r="G216" s="427">
        <f t="shared" ref="G216" si="142">D216+F216</f>
        <v>11118.738400000002</v>
      </c>
      <c r="H216" s="429" t="s">
        <v>1</v>
      </c>
      <c r="I216" s="147"/>
      <c r="J216" s="430">
        <f t="shared" ref="J216" si="143">D216+F216-I216</f>
        <v>11118.738400000002</v>
      </c>
      <c r="K216" s="417" t="s">
        <v>2</v>
      </c>
      <c r="L216" s="39" t="s">
        <v>3</v>
      </c>
      <c r="M216" s="40"/>
      <c r="N216" s="118" t="s">
        <v>154</v>
      </c>
      <c r="O216" s="545" t="s">
        <v>391</v>
      </c>
    </row>
    <row r="217" spans="1:30" ht="15.75" thickBot="1" x14ac:dyDescent="0.3">
      <c r="A217" s="208" t="s">
        <v>302</v>
      </c>
      <c r="B217" s="395">
        <v>45299</v>
      </c>
      <c r="C217" s="230" t="s">
        <v>65</v>
      </c>
      <c r="D217" s="427">
        <v>9189.0400000000009</v>
      </c>
      <c r="E217" s="428">
        <v>0.21</v>
      </c>
      <c r="F217" s="147">
        <f t="shared" ref="F217:F218" si="144">D217*E217</f>
        <v>1929.6984000000002</v>
      </c>
      <c r="G217" s="427">
        <f t="shared" ref="G217:G218" si="145">D217+F217</f>
        <v>11118.738400000002</v>
      </c>
      <c r="H217" s="429" t="s">
        <v>1</v>
      </c>
      <c r="I217" s="147"/>
      <c r="J217" s="430">
        <f t="shared" ref="J217" si="146">D217+F217-I217</f>
        <v>11118.738400000002</v>
      </c>
      <c r="K217" s="417" t="s">
        <v>2</v>
      </c>
      <c r="L217" s="39" t="s">
        <v>3</v>
      </c>
      <c r="M217" s="40"/>
      <c r="N217" s="118" t="s">
        <v>154</v>
      </c>
      <c r="O217" s="545"/>
    </row>
    <row r="218" spans="1:30" ht="15.75" thickBot="1" x14ac:dyDescent="0.3">
      <c r="A218" s="208" t="s">
        <v>302</v>
      </c>
      <c r="B218" s="395">
        <v>45299</v>
      </c>
      <c r="C218" s="230" t="s">
        <v>65</v>
      </c>
      <c r="D218" s="427">
        <v>9189.0400000000009</v>
      </c>
      <c r="E218" s="428">
        <v>0.21</v>
      </c>
      <c r="F218" s="147">
        <f t="shared" si="144"/>
        <v>1929.6984000000002</v>
      </c>
      <c r="G218" s="427">
        <f t="shared" si="145"/>
        <v>11118.738400000002</v>
      </c>
      <c r="H218" s="429" t="s">
        <v>1</v>
      </c>
      <c r="I218" s="147"/>
      <c r="J218" s="430">
        <v>9740.3799999999992</v>
      </c>
      <c r="K218" s="417" t="s">
        <v>2</v>
      </c>
      <c r="L218" s="39" t="s">
        <v>3</v>
      </c>
      <c r="M218" s="40"/>
      <c r="N218" s="118" t="s">
        <v>154</v>
      </c>
      <c r="O218" s="545"/>
    </row>
    <row r="219" spans="1:30" s="413" customFormat="1" x14ac:dyDescent="0.25">
      <c r="A219">
        <v>1</v>
      </c>
      <c r="B219" s="247" t="s">
        <v>317</v>
      </c>
      <c r="C219" s="437"/>
      <c r="D219" s="367">
        <v>1</v>
      </c>
      <c r="E219" s="368">
        <v>9189.0400000000009</v>
      </c>
      <c r="F219" s="400"/>
      <c r="G219" s="438">
        <v>11118.74</v>
      </c>
      <c r="H219" s="439" t="s">
        <v>319</v>
      </c>
      <c r="I219" s="440" t="s">
        <v>22</v>
      </c>
      <c r="J219" s="401"/>
      <c r="K219" s="401" t="s">
        <v>318</v>
      </c>
      <c r="L219" s="441" t="s">
        <v>322</v>
      </c>
      <c r="M219" s="125"/>
      <c r="O219" s="545" t="s">
        <v>323</v>
      </c>
    </row>
    <row r="220" spans="1:30" x14ac:dyDescent="0.25">
      <c r="A220">
        <v>2</v>
      </c>
      <c r="B220" s="249" t="s">
        <v>317</v>
      </c>
      <c r="C220" s="410"/>
      <c r="D220" s="364">
        <v>1</v>
      </c>
      <c r="E220" s="365">
        <v>9189.0400000000009</v>
      </c>
      <c r="F220" s="398"/>
      <c r="G220" s="431">
        <v>11118.74</v>
      </c>
      <c r="H220" s="434" t="s">
        <v>66</v>
      </c>
      <c r="I220" s="399" t="s">
        <v>31</v>
      </c>
      <c r="J220" s="435"/>
      <c r="K220" s="436" t="s">
        <v>22</v>
      </c>
      <c r="L220" s="433" t="s">
        <v>322</v>
      </c>
      <c r="M220" s="126"/>
      <c r="N220" s="118" t="s">
        <v>324</v>
      </c>
      <c r="O220" s="546"/>
      <c r="P220" s="118"/>
      <c r="Q220" s="118"/>
      <c r="R220" s="118"/>
      <c r="S220" s="118"/>
      <c r="T220" s="118"/>
      <c r="U220" s="118"/>
      <c r="V220" s="118"/>
      <c r="W220" s="118"/>
      <c r="X220" s="118"/>
      <c r="Y220" s="118"/>
      <c r="Z220" s="118"/>
      <c r="AA220" s="118"/>
      <c r="AB220" s="118"/>
      <c r="AC220" s="118"/>
      <c r="AD220" t="s">
        <v>44</v>
      </c>
    </row>
    <row r="221" spans="1:30" ht="15.75" thickBot="1" x14ac:dyDescent="0.3">
      <c r="A221">
        <v>3</v>
      </c>
      <c r="B221" s="251" t="s">
        <v>317</v>
      </c>
      <c r="C221" s="411"/>
      <c r="D221" s="369">
        <v>1</v>
      </c>
      <c r="E221" s="370">
        <v>9189.0400000000009</v>
      </c>
      <c r="F221" s="403">
        <v>1378.36</v>
      </c>
      <c r="G221" s="442">
        <v>9740.3799999999992</v>
      </c>
      <c r="H221" s="445" t="s">
        <v>67</v>
      </c>
      <c r="I221" s="443" t="s">
        <v>22</v>
      </c>
      <c r="J221" s="371"/>
      <c r="K221" s="371" t="s">
        <v>318</v>
      </c>
      <c r="L221" s="444" t="s">
        <v>322</v>
      </c>
      <c r="M221" s="128"/>
      <c r="N221" t="s">
        <v>325</v>
      </c>
      <c r="O221" s="545"/>
    </row>
    <row r="222" spans="1:30" ht="15.75" thickBot="1" x14ac:dyDescent="0.3">
      <c r="A222" s="208" t="s">
        <v>302</v>
      </c>
      <c r="B222" s="98">
        <v>45302</v>
      </c>
      <c r="C222" s="92" t="s">
        <v>70</v>
      </c>
      <c r="D222" s="93">
        <v>8441.16</v>
      </c>
      <c r="E222" s="88">
        <v>0.21</v>
      </c>
      <c r="F222" s="87">
        <f t="shared" ref="F222" si="147">D222*E222</f>
        <v>1772.6435999999999</v>
      </c>
      <c r="G222" s="93">
        <f t="shared" ref="G222" si="148">D222+F222</f>
        <v>10213.803599999999</v>
      </c>
      <c r="H222" s="94" t="s">
        <v>1</v>
      </c>
      <c r="I222" s="87">
        <f>0.15*D222</f>
        <v>1266.174</v>
      </c>
      <c r="J222" s="95">
        <f t="shared" ref="J222" si="149">D222+F222-I222</f>
        <v>8947.6296000000002</v>
      </c>
      <c r="K222" s="133" t="s">
        <v>2</v>
      </c>
      <c r="L222" s="54" t="s">
        <v>3</v>
      </c>
      <c r="M222" s="68"/>
      <c r="N222" s="118" t="s">
        <v>164</v>
      </c>
      <c r="O222" s="118"/>
      <c r="P222" s="118"/>
      <c r="Q222" s="118"/>
      <c r="R222" s="118"/>
      <c r="S222" s="118"/>
      <c r="T222" s="118"/>
      <c r="U222" s="118"/>
      <c r="V222" s="118"/>
      <c r="W222" s="118"/>
      <c r="X222" s="118"/>
      <c r="Y222" s="118"/>
      <c r="Z222" s="118"/>
      <c r="AA222" s="118"/>
      <c r="AB222" s="118"/>
      <c r="AC222" s="118"/>
      <c r="AD222" t="s">
        <v>36</v>
      </c>
    </row>
    <row r="223" spans="1:30" ht="15.75" thickBot="1" x14ac:dyDescent="0.3">
      <c r="A223" s="82" t="s">
        <v>436</v>
      </c>
      <c r="B223" s="98">
        <v>45302</v>
      </c>
      <c r="C223" s="92" t="s">
        <v>70</v>
      </c>
      <c r="D223" s="93">
        <v>9293.16</v>
      </c>
      <c r="E223" s="88">
        <v>0.21</v>
      </c>
      <c r="F223" s="87">
        <f t="shared" ref="F223" si="150">D223*E223</f>
        <v>1951.5636</v>
      </c>
      <c r="G223" s="93">
        <f t="shared" ref="G223" si="151">D223+F223</f>
        <v>11244.723599999999</v>
      </c>
      <c r="H223" s="94" t="s">
        <v>1</v>
      </c>
      <c r="I223" s="87">
        <f>0.15*D223</f>
        <v>1393.9739999999999</v>
      </c>
      <c r="J223" s="95">
        <f t="shared" ref="J223" si="152">D223+F223-I223</f>
        <v>9850.7495999999992</v>
      </c>
      <c r="K223" s="133" t="s">
        <v>2</v>
      </c>
      <c r="L223" s="54" t="s">
        <v>3</v>
      </c>
      <c r="M223" s="68"/>
      <c r="N223" s="118" t="s">
        <v>164</v>
      </c>
      <c r="O223" s="118"/>
      <c r="P223" s="118"/>
      <c r="Q223" s="118"/>
      <c r="R223" s="118"/>
      <c r="S223" s="118"/>
      <c r="T223" s="118"/>
      <c r="U223" s="118"/>
      <c r="V223" s="118"/>
      <c r="W223" s="118"/>
      <c r="X223" s="118"/>
      <c r="Y223" s="118"/>
      <c r="Z223" s="118"/>
      <c r="AA223" s="118"/>
      <c r="AB223" s="118"/>
      <c r="AC223" s="118"/>
    </row>
    <row r="224" spans="1:30" ht="15.75" thickBot="1" x14ac:dyDescent="0.3">
      <c r="B224" s="146" t="s">
        <v>158</v>
      </c>
      <c r="C224" s="174"/>
      <c r="D224" s="396" t="s">
        <v>209</v>
      </c>
      <c r="E224" s="357" t="s">
        <v>210</v>
      </c>
      <c r="F224" s="186" t="s">
        <v>223</v>
      </c>
      <c r="G224" s="358" t="s">
        <v>212</v>
      </c>
      <c r="H224" s="157" t="s">
        <v>205</v>
      </c>
      <c r="I224" s="359" t="s">
        <v>206</v>
      </c>
      <c r="J224" s="360"/>
      <c r="K224" s="167" t="s">
        <v>208</v>
      </c>
      <c r="L224" s="167" t="s">
        <v>216</v>
      </c>
      <c r="M224" s="187"/>
      <c r="N224" s="484" t="s">
        <v>217</v>
      </c>
      <c r="O224" s="485" t="s">
        <v>385</v>
      </c>
      <c r="P224" s="486" t="s">
        <v>386</v>
      </c>
      <c r="Q224" s="548"/>
      <c r="R224" s="548"/>
      <c r="S224" s="548"/>
      <c r="T224" s="548"/>
      <c r="AD224" t="s">
        <v>138</v>
      </c>
    </row>
    <row r="225" spans="1:31" ht="15.75" thickBot="1" x14ac:dyDescent="0.3">
      <c r="A225">
        <v>1</v>
      </c>
      <c r="B225" s="366" t="s">
        <v>327</v>
      </c>
      <c r="C225" s="400"/>
      <c r="D225" s="367">
        <v>1</v>
      </c>
      <c r="E225" s="368">
        <v>1961.82</v>
      </c>
      <c r="F225" s="400">
        <v>1266.17</v>
      </c>
      <c r="G225" s="368">
        <v>8947.6299999999992</v>
      </c>
      <c r="H225" s="425" t="s">
        <v>75</v>
      </c>
      <c r="I225" s="443" t="s">
        <v>22</v>
      </c>
      <c r="J225" s="371"/>
      <c r="K225" s="399" t="s">
        <v>31</v>
      </c>
      <c r="L225" s="444" t="s">
        <v>322</v>
      </c>
      <c r="N225" s="496" t="s">
        <v>326</v>
      </c>
      <c r="O225" s="502">
        <v>0</v>
      </c>
      <c r="P225" s="499" t="s">
        <v>440</v>
      </c>
      <c r="AD225" t="s">
        <v>139</v>
      </c>
    </row>
    <row r="226" spans="1:31" ht="15.75" thickBot="1" x14ac:dyDescent="0.3">
      <c r="A226">
        <v>1</v>
      </c>
      <c r="B226" s="249" t="s">
        <v>328</v>
      </c>
      <c r="C226" s="398"/>
      <c r="D226" s="364">
        <v>1</v>
      </c>
      <c r="E226" s="365">
        <v>179.34</v>
      </c>
      <c r="F226" s="400">
        <v>1266.17</v>
      </c>
      <c r="G226" s="368">
        <v>8947.6299999999992</v>
      </c>
      <c r="H226" s="425" t="s">
        <v>75</v>
      </c>
      <c r="I226" s="443" t="s">
        <v>22</v>
      </c>
      <c r="J226" s="371"/>
      <c r="K226" s="399" t="s">
        <v>31</v>
      </c>
      <c r="L226" s="444" t="s">
        <v>322</v>
      </c>
      <c r="N226" s="497" t="s">
        <v>326</v>
      </c>
      <c r="O226" s="505">
        <v>0</v>
      </c>
      <c r="P226" s="500" t="s">
        <v>393</v>
      </c>
      <c r="AD226" t="s">
        <v>140</v>
      </c>
    </row>
    <row r="227" spans="1:31" ht="15.75" thickBot="1" x14ac:dyDescent="0.3">
      <c r="A227">
        <v>1</v>
      </c>
      <c r="B227" s="251" t="s">
        <v>329</v>
      </c>
      <c r="C227" s="411"/>
      <c r="D227" s="369">
        <v>1</v>
      </c>
      <c r="E227" s="370">
        <v>6300</v>
      </c>
      <c r="F227" s="400">
        <v>1266.17</v>
      </c>
      <c r="G227" s="368">
        <v>8947.6299999999992</v>
      </c>
      <c r="H227" s="425" t="s">
        <v>75</v>
      </c>
      <c r="I227" s="443" t="s">
        <v>22</v>
      </c>
      <c r="J227" s="371"/>
      <c r="K227" s="399" t="s">
        <v>31</v>
      </c>
      <c r="L227" s="444" t="s">
        <v>322</v>
      </c>
      <c r="N227" s="498" t="s">
        <v>326</v>
      </c>
      <c r="O227" s="506">
        <v>0</v>
      </c>
      <c r="P227" s="501" t="s">
        <v>392</v>
      </c>
      <c r="AD227" t="s">
        <v>141</v>
      </c>
    </row>
    <row r="228" spans="1:31" ht="15.75" thickBot="1" x14ac:dyDescent="0.3">
      <c r="A228" s="82" t="s">
        <v>437</v>
      </c>
      <c r="B228" s="366" t="s">
        <v>327</v>
      </c>
      <c r="C228" s="400"/>
      <c r="D228" s="367">
        <v>1</v>
      </c>
      <c r="E228" s="368">
        <v>2211.8200000000002</v>
      </c>
      <c r="F228" s="400"/>
      <c r="G228" s="368"/>
      <c r="H228" s="425"/>
      <c r="I228" s="590"/>
      <c r="J228" s="584"/>
      <c r="K228" s="591"/>
      <c r="L228" s="592"/>
      <c r="O228" s="585"/>
    </row>
    <row r="229" spans="1:31" ht="15.75" thickBot="1" x14ac:dyDescent="0.3">
      <c r="A229" s="82" t="s">
        <v>437</v>
      </c>
      <c r="B229" s="249" t="s">
        <v>328</v>
      </c>
      <c r="C229" s="398"/>
      <c r="D229" s="364">
        <v>1</v>
      </c>
      <c r="E229" s="365">
        <v>179.34</v>
      </c>
      <c r="F229" s="400"/>
      <c r="G229" s="368"/>
      <c r="H229" s="425"/>
      <c r="I229" s="590"/>
      <c r="J229" s="584"/>
      <c r="K229" s="591"/>
      <c r="L229" s="592"/>
      <c r="O229" s="585"/>
    </row>
    <row r="230" spans="1:31" ht="15.75" thickBot="1" x14ac:dyDescent="0.3">
      <c r="A230" s="82" t="s">
        <v>437</v>
      </c>
      <c r="B230" s="251" t="s">
        <v>329</v>
      </c>
      <c r="C230" s="411"/>
      <c r="D230" s="369">
        <v>1</v>
      </c>
      <c r="E230" s="370">
        <v>6902</v>
      </c>
      <c r="F230" s="400"/>
      <c r="G230" s="368"/>
      <c r="H230" s="425"/>
      <c r="I230" s="590"/>
      <c r="J230" s="584"/>
      <c r="K230" s="591"/>
      <c r="L230" s="592"/>
      <c r="O230" s="585"/>
    </row>
    <row r="231" spans="1:31" ht="15.75" thickBot="1" x14ac:dyDescent="0.3">
      <c r="A231" s="208" t="s">
        <v>302</v>
      </c>
      <c r="B231" s="414">
        <v>45302</v>
      </c>
      <c r="C231" s="235" t="s">
        <v>72</v>
      </c>
      <c r="D231" s="236">
        <v>3291.08</v>
      </c>
      <c r="E231" s="237">
        <v>0.21</v>
      </c>
      <c r="F231" s="149">
        <f t="shared" ref="F231" si="153">D231*E231</f>
        <v>691.1268</v>
      </c>
      <c r="G231" s="236">
        <f t="shared" ref="G231" si="154">D231+F231</f>
        <v>3982.2067999999999</v>
      </c>
      <c r="H231" s="238" t="s">
        <v>1</v>
      </c>
      <c r="I231" s="149">
        <f>0.15*D231</f>
        <v>493.66199999999998</v>
      </c>
      <c r="J231" s="239">
        <f t="shared" ref="J231" si="155">D231+F231-I231</f>
        <v>3488.5448000000001</v>
      </c>
      <c r="K231" s="58" t="s">
        <v>2</v>
      </c>
      <c r="L231" s="17" t="s">
        <v>3</v>
      </c>
      <c r="M231" s="47"/>
      <c r="N231" s="118" t="s">
        <v>163</v>
      </c>
      <c r="O231" s="118"/>
      <c r="P231" s="118"/>
      <c r="Q231" s="118"/>
      <c r="R231" s="118"/>
      <c r="S231" s="118"/>
      <c r="T231" s="118"/>
      <c r="U231" s="118"/>
      <c r="V231" s="118"/>
      <c r="W231" s="118"/>
      <c r="X231" s="118"/>
      <c r="Y231" s="118"/>
      <c r="Z231" s="118"/>
      <c r="AA231" s="118"/>
      <c r="AB231" s="118"/>
      <c r="AC231" s="118"/>
      <c r="AD231" t="s">
        <v>36</v>
      </c>
    </row>
    <row r="232" spans="1:31" ht="15.75" thickBot="1" x14ac:dyDescent="0.3">
      <c r="B232" s="146" t="s">
        <v>158</v>
      </c>
      <c r="C232" s="174"/>
      <c r="D232" s="396" t="s">
        <v>209</v>
      </c>
      <c r="E232" s="357" t="s">
        <v>210</v>
      </c>
      <c r="F232" s="186" t="s">
        <v>223</v>
      </c>
      <c r="G232" s="358" t="s">
        <v>212</v>
      </c>
      <c r="H232" s="157" t="s">
        <v>205</v>
      </c>
      <c r="I232" s="359" t="s">
        <v>206</v>
      </c>
      <c r="J232" s="360"/>
      <c r="K232" s="167" t="s">
        <v>208</v>
      </c>
      <c r="L232" s="167" t="s">
        <v>216</v>
      </c>
      <c r="M232" s="187"/>
      <c r="N232" s="484" t="s">
        <v>217</v>
      </c>
      <c r="O232" s="485" t="s">
        <v>385</v>
      </c>
      <c r="P232" s="486" t="s">
        <v>386</v>
      </c>
      <c r="Q232" s="548"/>
      <c r="R232" s="548"/>
      <c r="S232" s="548"/>
      <c r="T232" s="548"/>
      <c r="AD232" t="s">
        <v>138</v>
      </c>
    </row>
    <row r="233" spans="1:31" ht="15.75" thickBot="1" x14ac:dyDescent="0.3">
      <c r="A233">
        <v>1</v>
      </c>
      <c r="B233" s="366" t="s">
        <v>330</v>
      </c>
      <c r="C233" s="400"/>
      <c r="D233" s="367">
        <v>1</v>
      </c>
      <c r="E233" s="368">
        <v>830</v>
      </c>
      <c r="F233" s="400">
        <v>493.66</v>
      </c>
      <c r="G233" s="368">
        <v>3488.55</v>
      </c>
      <c r="H233" s="425" t="s">
        <v>75</v>
      </c>
      <c r="I233" s="443" t="s">
        <v>22</v>
      </c>
      <c r="J233" s="371"/>
      <c r="K233" s="399" t="s">
        <v>31</v>
      </c>
      <c r="L233" s="444" t="s">
        <v>322</v>
      </c>
      <c r="N233" s="496" t="s">
        <v>326</v>
      </c>
      <c r="O233" s="502">
        <v>0</v>
      </c>
      <c r="P233" s="499" t="s">
        <v>395</v>
      </c>
      <c r="AD233" t="s">
        <v>139</v>
      </c>
    </row>
    <row r="234" spans="1:31" ht="15.75" thickBot="1" x14ac:dyDescent="0.3">
      <c r="A234">
        <v>1</v>
      </c>
      <c r="B234" s="249" t="s">
        <v>331</v>
      </c>
      <c r="C234" s="398"/>
      <c r="D234" s="364">
        <v>1</v>
      </c>
      <c r="E234" s="365">
        <v>108.58</v>
      </c>
      <c r="F234" s="400">
        <v>493.66</v>
      </c>
      <c r="G234" s="368">
        <v>3488.55</v>
      </c>
      <c r="H234" s="425" t="s">
        <v>75</v>
      </c>
      <c r="I234" s="443" t="s">
        <v>22</v>
      </c>
      <c r="J234" s="371"/>
      <c r="K234" s="399" t="s">
        <v>31</v>
      </c>
      <c r="L234" s="444" t="s">
        <v>322</v>
      </c>
      <c r="N234" s="497" t="s">
        <v>326</v>
      </c>
      <c r="O234" s="505">
        <v>0</v>
      </c>
      <c r="P234" s="500" t="s">
        <v>395</v>
      </c>
      <c r="AD234" t="s">
        <v>140</v>
      </c>
    </row>
    <row r="235" spans="1:31" ht="15.75" thickBot="1" x14ac:dyDescent="0.3">
      <c r="A235">
        <v>1</v>
      </c>
      <c r="B235" s="251" t="s">
        <v>332</v>
      </c>
      <c r="C235" s="411"/>
      <c r="D235" s="369">
        <v>1</v>
      </c>
      <c r="E235" s="370">
        <v>2352.5</v>
      </c>
      <c r="F235" s="400">
        <v>493.66</v>
      </c>
      <c r="G235" s="368">
        <v>3488.55</v>
      </c>
      <c r="H235" s="425" t="s">
        <v>75</v>
      </c>
      <c r="I235" s="443" t="s">
        <v>22</v>
      </c>
      <c r="J235" s="371"/>
      <c r="K235" s="399" t="s">
        <v>31</v>
      </c>
      <c r="L235" s="444" t="s">
        <v>322</v>
      </c>
      <c r="N235" s="498" t="s">
        <v>326</v>
      </c>
      <c r="O235" s="506">
        <v>0</v>
      </c>
      <c r="P235" s="501" t="s">
        <v>395</v>
      </c>
      <c r="AD235" t="s">
        <v>141</v>
      </c>
    </row>
    <row r="236" spans="1:31" ht="15.75" thickBot="1" x14ac:dyDescent="0.3">
      <c r="A236" s="208" t="s">
        <v>302</v>
      </c>
      <c r="B236" s="98">
        <v>45302</v>
      </c>
      <c r="C236" s="92" t="s">
        <v>71</v>
      </c>
      <c r="D236" s="93">
        <v>5053.58</v>
      </c>
      <c r="E236" s="88">
        <v>0.21</v>
      </c>
      <c r="F236" s="87">
        <f t="shared" ref="F236" si="156">D236*E236</f>
        <v>1061.2518</v>
      </c>
      <c r="G236" s="93">
        <f t="shared" ref="G236" si="157">D236+F236</f>
        <v>6114.8317999999999</v>
      </c>
      <c r="H236" s="94" t="s">
        <v>1</v>
      </c>
      <c r="I236" s="87">
        <f>0.15*D236</f>
        <v>758.03699999999992</v>
      </c>
      <c r="J236" s="95">
        <f t="shared" ref="J236" si="158">D236+F236-I236</f>
        <v>5356.7947999999997</v>
      </c>
      <c r="K236" s="133" t="s">
        <v>2</v>
      </c>
      <c r="L236" s="54" t="s">
        <v>3</v>
      </c>
      <c r="M236" s="68"/>
      <c r="N236" s="118" t="s">
        <v>165</v>
      </c>
      <c r="O236" s="118"/>
      <c r="P236" s="118"/>
      <c r="Q236" s="118"/>
      <c r="R236" s="118"/>
      <c r="S236" s="118"/>
      <c r="T236" s="118"/>
      <c r="U236" s="118"/>
      <c r="V236" s="118"/>
      <c r="W236" s="118"/>
      <c r="X236" s="118"/>
      <c r="Y236" s="118"/>
      <c r="Z236" s="118"/>
      <c r="AA236" s="118"/>
      <c r="AB236" s="118"/>
      <c r="AC236" s="118"/>
      <c r="AD236" t="s">
        <v>34</v>
      </c>
    </row>
    <row r="237" spans="1:31" ht="15.75" thickBot="1" x14ac:dyDescent="0.3">
      <c r="A237" s="82" t="s">
        <v>436</v>
      </c>
      <c r="B237" s="98">
        <v>45302</v>
      </c>
      <c r="C237" s="92" t="s">
        <v>71</v>
      </c>
      <c r="D237" s="93">
        <v>5153.58</v>
      </c>
      <c r="E237" s="88">
        <v>0.21</v>
      </c>
      <c r="F237" s="87">
        <f t="shared" ref="F237" si="159">D237*E237</f>
        <v>1082.2518</v>
      </c>
      <c r="G237" s="93">
        <f t="shared" ref="G237" si="160">D237+F237</f>
        <v>6235.8317999999999</v>
      </c>
      <c r="H237" s="94" t="s">
        <v>1</v>
      </c>
      <c r="I237" s="87">
        <f>0.15*D237</f>
        <v>773.03699999999992</v>
      </c>
      <c r="J237" s="95">
        <f t="shared" ref="J237" si="161">D237+F237-I237</f>
        <v>5462.7947999999997</v>
      </c>
      <c r="K237" s="133" t="s">
        <v>2</v>
      </c>
      <c r="L237" s="54" t="s">
        <v>3</v>
      </c>
      <c r="M237" s="68"/>
      <c r="N237" s="118" t="s">
        <v>165</v>
      </c>
      <c r="O237" s="118"/>
      <c r="P237" s="118"/>
      <c r="Q237" s="118"/>
      <c r="R237" s="118"/>
      <c r="S237" s="118"/>
      <c r="T237" s="118"/>
      <c r="U237" s="118"/>
      <c r="V237" s="118"/>
      <c r="W237" s="118"/>
      <c r="X237" s="118"/>
      <c r="Y237" s="118"/>
      <c r="Z237" s="118"/>
      <c r="AA237" s="118"/>
      <c r="AB237" s="118"/>
      <c r="AC237" s="118"/>
    </row>
    <row r="238" spans="1:31" ht="15.75" thickBot="1" x14ac:dyDescent="0.3">
      <c r="B238" s="146" t="s">
        <v>158</v>
      </c>
      <c r="C238" s="174"/>
      <c r="D238" s="396" t="s">
        <v>209</v>
      </c>
      <c r="E238" s="357" t="s">
        <v>210</v>
      </c>
      <c r="F238" s="186" t="s">
        <v>223</v>
      </c>
      <c r="G238" s="358" t="s">
        <v>212</v>
      </c>
      <c r="H238" s="157" t="s">
        <v>205</v>
      </c>
      <c r="I238" s="359" t="s">
        <v>206</v>
      </c>
      <c r="J238" s="360"/>
      <c r="K238" s="167" t="s">
        <v>208</v>
      </c>
      <c r="L238" s="167" t="s">
        <v>216</v>
      </c>
      <c r="M238" s="187"/>
      <c r="N238" s="188" t="s">
        <v>217</v>
      </c>
      <c r="O238" s="482" t="s">
        <v>385</v>
      </c>
      <c r="P238" s="486" t="s">
        <v>386</v>
      </c>
      <c r="Q238" s="548"/>
      <c r="R238" s="548"/>
      <c r="S238" s="548"/>
      <c r="T238" s="548"/>
    </row>
    <row r="239" spans="1:31" ht="15.75" thickBot="1" x14ac:dyDescent="0.3">
      <c r="A239">
        <v>1</v>
      </c>
      <c r="B239" s="366" t="s">
        <v>336</v>
      </c>
      <c r="C239" s="400"/>
      <c r="D239" s="367">
        <v>1</v>
      </c>
      <c r="E239" s="368">
        <v>460</v>
      </c>
      <c r="F239" s="400">
        <v>758.04</v>
      </c>
      <c r="G239" s="368">
        <v>5356.79</v>
      </c>
      <c r="H239" s="425" t="s">
        <v>75</v>
      </c>
      <c r="I239" s="443" t="s">
        <v>22</v>
      </c>
      <c r="J239" s="371"/>
      <c r="K239" s="399" t="s">
        <v>31</v>
      </c>
      <c r="L239" s="444" t="s">
        <v>322</v>
      </c>
      <c r="N239" s="496" t="s">
        <v>326</v>
      </c>
      <c r="O239" s="518">
        <v>0</v>
      </c>
      <c r="P239" s="523" t="s">
        <v>394</v>
      </c>
      <c r="Q239" s="118"/>
      <c r="R239" s="118"/>
      <c r="S239" s="118"/>
      <c r="T239" s="118"/>
      <c r="U239" s="118"/>
      <c r="V239" s="118"/>
      <c r="W239" s="118"/>
      <c r="X239" s="118"/>
      <c r="Y239" s="118"/>
      <c r="Z239" s="118"/>
      <c r="AA239" s="118"/>
      <c r="AB239" s="118"/>
      <c r="AC239" s="118"/>
      <c r="AE239" s="102" t="s">
        <v>69</v>
      </c>
    </row>
    <row r="240" spans="1:31" ht="15.75" thickBot="1" x14ac:dyDescent="0.3">
      <c r="A240">
        <v>1</v>
      </c>
      <c r="B240" s="249" t="s">
        <v>337</v>
      </c>
      <c r="C240" s="398"/>
      <c r="D240" s="364">
        <v>1</v>
      </c>
      <c r="E240" s="365">
        <v>6.08</v>
      </c>
      <c r="F240" s="400">
        <v>758.04</v>
      </c>
      <c r="G240" s="368">
        <v>5356.79</v>
      </c>
      <c r="H240" s="425" t="s">
        <v>75</v>
      </c>
      <c r="I240" s="443" t="s">
        <v>22</v>
      </c>
      <c r="J240" s="371"/>
      <c r="K240" s="399" t="s">
        <v>31</v>
      </c>
      <c r="L240" s="444" t="s">
        <v>322</v>
      </c>
      <c r="N240" s="497" t="s">
        <v>326</v>
      </c>
      <c r="O240" s="519">
        <v>0</v>
      </c>
      <c r="P240" s="173" t="s">
        <v>395</v>
      </c>
      <c r="AE240" t="s">
        <v>76</v>
      </c>
    </row>
    <row r="241" spans="1:35" ht="15.75" thickBot="1" x14ac:dyDescent="0.3">
      <c r="A241">
        <v>1</v>
      </c>
      <c r="B241" s="251" t="s">
        <v>338</v>
      </c>
      <c r="C241" s="411"/>
      <c r="D241" s="369">
        <v>1</v>
      </c>
      <c r="E241" s="370">
        <v>4587.5</v>
      </c>
      <c r="F241" s="400">
        <v>758.04</v>
      </c>
      <c r="G241" s="368">
        <v>5356.79</v>
      </c>
      <c r="H241" s="425" t="s">
        <v>75</v>
      </c>
      <c r="I241" s="443" t="s">
        <v>22</v>
      </c>
      <c r="J241" s="371"/>
      <c r="K241" s="399" t="s">
        <v>31</v>
      </c>
      <c r="L241" s="444" t="s">
        <v>322</v>
      </c>
      <c r="N241" s="498" t="s">
        <v>326</v>
      </c>
      <c r="O241" s="520">
        <v>0</v>
      </c>
      <c r="P241" s="170" t="s">
        <v>395</v>
      </c>
      <c r="AE241" s="102" t="s">
        <v>69</v>
      </c>
    </row>
    <row r="242" spans="1:35" ht="15.75" thickBot="1" x14ac:dyDescent="0.3">
      <c r="A242" s="82" t="s">
        <v>437</v>
      </c>
      <c r="B242" s="366" t="s">
        <v>336</v>
      </c>
      <c r="C242" s="400"/>
      <c r="D242" s="367">
        <v>1</v>
      </c>
      <c r="E242" s="368">
        <v>560</v>
      </c>
      <c r="F242" s="400"/>
      <c r="G242" s="368"/>
      <c r="H242" s="425"/>
      <c r="I242" s="590"/>
      <c r="J242" s="584"/>
      <c r="K242" s="591"/>
      <c r="L242" s="592"/>
      <c r="O242" s="585"/>
      <c r="AE242" s="102"/>
    </row>
    <row r="243" spans="1:35" ht="15.75" thickBot="1" x14ac:dyDescent="0.3">
      <c r="A243" s="82" t="s">
        <v>437</v>
      </c>
      <c r="B243" s="249" t="s">
        <v>337</v>
      </c>
      <c r="C243" s="398"/>
      <c r="D243" s="364">
        <v>1</v>
      </c>
      <c r="E243" s="365">
        <v>6.08</v>
      </c>
      <c r="F243" s="400"/>
      <c r="G243" s="368"/>
      <c r="H243" s="425"/>
      <c r="I243" s="590"/>
      <c r="J243" s="584"/>
      <c r="K243" s="591"/>
      <c r="L243" s="592"/>
      <c r="O243" s="585"/>
      <c r="AE243" s="102"/>
    </row>
    <row r="244" spans="1:35" ht="15.75" thickBot="1" x14ac:dyDescent="0.3">
      <c r="A244" s="82" t="s">
        <v>437</v>
      </c>
      <c r="B244" s="251" t="s">
        <v>338</v>
      </c>
      <c r="C244" s="411"/>
      <c r="D244" s="369">
        <v>1</v>
      </c>
      <c r="E244" s="370">
        <v>4587.5</v>
      </c>
      <c r="F244" s="400"/>
      <c r="G244" s="368"/>
      <c r="H244" s="425"/>
      <c r="I244" s="590"/>
      <c r="J244" s="584"/>
      <c r="K244" s="591"/>
      <c r="L244" s="592"/>
      <c r="O244" s="585"/>
      <c r="AE244" s="102"/>
    </row>
    <row r="245" spans="1:35" ht="15.75" thickBot="1" x14ac:dyDescent="0.3">
      <c r="A245" s="208" t="s">
        <v>302</v>
      </c>
      <c r="B245" s="98">
        <v>45303</v>
      </c>
      <c r="C245" s="92" t="s">
        <v>74</v>
      </c>
      <c r="D245" s="93">
        <v>10944.66</v>
      </c>
      <c r="E245" s="88">
        <v>0.21</v>
      </c>
      <c r="F245" s="87">
        <f t="shared" ref="F245" si="162">D245*E245</f>
        <v>2298.3786</v>
      </c>
      <c r="G245" s="93">
        <f t="shared" ref="G245" si="163">D245+F245</f>
        <v>13243.0386</v>
      </c>
      <c r="H245" s="94" t="s">
        <v>1</v>
      </c>
      <c r="I245" s="87">
        <f>0.15*D245</f>
        <v>1641.6989999999998</v>
      </c>
      <c r="J245" s="95">
        <f t="shared" ref="J245" si="164">D245+F245-I245</f>
        <v>11601.339599999999</v>
      </c>
      <c r="K245" s="133" t="s">
        <v>2</v>
      </c>
      <c r="L245" s="54" t="s">
        <v>3</v>
      </c>
      <c r="M245" s="68"/>
      <c r="N245" s="118" t="s">
        <v>166</v>
      </c>
      <c r="O245" s="118"/>
      <c r="P245" s="118"/>
      <c r="Q245" s="118"/>
      <c r="R245" s="118"/>
      <c r="S245" s="118"/>
      <c r="T245" s="118"/>
      <c r="U245" s="118"/>
      <c r="V245" s="118"/>
      <c r="W245" s="118"/>
      <c r="X245" s="118"/>
      <c r="Y245" s="118"/>
      <c r="Z245" s="118"/>
      <c r="AA245" s="118"/>
      <c r="AB245" s="118"/>
      <c r="AC245" s="118"/>
      <c r="AE245" t="s">
        <v>76</v>
      </c>
    </row>
    <row r="246" spans="1:35" ht="15.75" thickBot="1" x14ac:dyDescent="0.3">
      <c r="B246" s="146" t="s">
        <v>158</v>
      </c>
      <c r="C246" s="174"/>
      <c r="D246" s="396" t="s">
        <v>209</v>
      </c>
      <c r="E246" s="357" t="s">
        <v>210</v>
      </c>
      <c r="F246" s="186" t="s">
        <v>223</v>
      </c>
      <c r="G246" s="358" t="s">
        <v>212</v>
      </c>
      <c r="H246" s="157" t="s">
        <v>205</v>
      </c>
      <c r="I246" s="359" t="s">
        <v>206</v>
      </c>
      <c r="J246" s="360"/>
      <c r="K246" s="167" t="s">
        <v>208</v>
      </c>
      <c r="L246" s="167" t="s">
        <v>216</v>
      </c>
      <c r="M246" s="187"/>
      <c r="N246" s="188" t="s">
        <v>217</v>
      </c>
      <c r="O246" s="482" t="s">
        <v>385</v>
      </c>
      <c r="P246" s="486" t="s">
        <v>386</v>
      </c>
      <c r="Q246" s="548"/>
      <c r="R246" s="548"/>
      <c r="S246" s="548"/>
      <c r="T246" s="548"/>
      <c r="AE246" s="102" t="s">
        <v>69</v>
      </c>
    </row>
    <row r="247" spans="1:35" ht="15.75" thickBot="1" x14ac:dyDescent="0.3">
      <c r="A247">
        <v>1</v>
      </c>
      <c r="B247" s="366" t="s">
        <v>333</v>
      </c>
      <c r="C247" s="400"/>
      <c r="D247" s="367">
        <v>1</v>
      </c>
      <c r="E247" s="368">
        <v>3352.5</v>
      </c>
      <c r="F247" s="400">
        <v>1641.7</v>
      </c>
      <c r="G247" s="368">
        <v>11601.34</v>
      </c>
      <c r="H247" s="425" t="s">
        <v>75</v>
      </c>
      <c r="I247" s="443" t="s">
        <v>22</v>
      </c>
      <c r="J247" s="371"/>
      <c r="K247" s="399" t="s">
        <v>31</v>
      </c>
      <c r="L247" s="444" t="s">
        <v>322</v>
      </c>
      <c r="N247" s="496" t="s">
        <v>326</v>
      </c>
      <c r="O247" s="518">
        <v>0</v>
      </c>
      <c r="P247" s="523" t="s">
        <v>395</v>
      </c>
      <c r="Q247" s="549"/>
      <c r="R247" s="549"/>
      <c r="S247" s="549"/>
      <c r="T247" s="549"/>
      <c r="U247" s="547" t="s">
        <v>396</v>
      </c>
      <c r="V247" s="315" t="s">
        <v>397</v>
      </c>
      <c r="W247" s="315" t="s">
        <v>398</v>
      </c>
      <c r="X247" s="315"/>
      <c r="Y247" s="315"/>
      <c r="Z247" s="315" t="s">
        <v>399</v>
      </c>
      <c r="AA247" s="118"/>
      <c r="AB247" s="118"/>
      <c r="AC247" s="118"/>
      <c r="AE247" t="s">
        <v>76</v>
      </c>
    </row>
    <row r="248" spans="1:35" ht="15.75" thickBot="1" x14ac:dyDescent="0.3">
      <c r="A248">
        <v>1</v>
      </c>
      <c r="B248" s="249" t="s">
        <v>334</v>
      </c>
      <c r="C248" s="398"/>
      <c r="D248" s="364">
        <v>1</v>
      </c>
      <c r="E248" s="365">
        <v>97.16</v>
      </c>
      <c r="F248" s="400">
        <v>1641.7</v>
      </c>
      <c r="G248" s="368">
        <v>11601.34</v>
      </c>
      <c r="H248" s="425" t="s">
        <v>75</v>
      </c>
      <c r="I248" s="443" t="s">
        <v>22</v>
      </c>
      <c r="J248" s="371"/>
      <c r="K248" s="399" t="s">
        <v>31</v>
      </c>
      <c r="L248" s="444" t="s">
        <v>322</v>
      </c>
      <c r="N248" s="497" t="s">
        <v>326</v>
      </c>
      <c r="O248" s="519">
        <v>0</v>
      </c>
      <c r="P248" s="173" t="s">
        <v>395</v>
      </c>
      <c r="AE248" s="102" t="s">
        <v>69</v>
      </c>
    </row>
    <row r="249" spans="1:35" ht="15.75" thickBot="1" x14ac:dyDescent="0.3">
      <c r="A249">
        <v>1</v>
      </c>
      <c r="B249" s="251" t="s">
        <v>335</v>
      </c>
      <c r="C249" s="411"/>
      <c r="D249" s="369">
        <v>1</v>
      </c>
      <c r="E249" s="370">
        <v>7495</v>
      </c>
      <c r="F249" s="400">
        <v>1641.7</v>
      </c>
      <c r="G249" s="368">
        <v>11601.34</v>
      </c>
      <c r="H249" s="425" t="s">
        <v>75</v>
      </c>
      <c r="I249" s="443" t="s">
        <v>22</v>
      </c>
      <c r="J249" s="371"/>
      <c r="K249" s="399" t="s">
        <v>31</v>
      </c>
      <c r="L249" s="444" t="s">
        <v>322</v>
      </c>
      <c r="N249" s="498" t="s">
        <v>326</v>
      </c>
      <c r="O249" s="520">
        <v>0</v>
      </c>
      <c r="P249" s="525" t="s">
        <v>395</v>
      </c>
      <c r="Q249" s="118"/>
      <c r="R249" s="118"/>
      <c r="S249" s="118"/>
      <c r="T249" s="118"/>
      <c r="U249" s="118"/>
      <c r="V249" s="118"/>
      <c r="W249" s="118"/>
      <c r="X249" s="118"/>
      <c r="Y249" s="118"/>
      <c r="Z249" s="118"/>
      <c r="AA249" s="118"/>
      <c r="AB249" s="118"/>
      <c r="AC249" s="118"/>
      <c r="AE249" t="s">
        <v>76</v>
      </c>
    </row>
    <row r="250" spans="1:35" ht="15.75" thickBot="1" x14ac:dyDescent="0.3">
      <c r="A250" s="208" t="s">
        <v>302</v>
      </c>
      <c r="B250" s="98">
        <v>45303</v>
      </c>
      <c r="C250" s="92" t="s">
        <v>73</v>
      </c>
      <c r="D250" s="93">
        <v>5154.22</v>
      </c>
      <c r="E250" s="88">
        <v>0.21</v>
      </c>
      <c r="F250" s="87">
        <f t="shared" ref="F250" si="165">D250*E250</f>
        <v>1082.3861999999999</v>
      </c>
      <c r="G250" s="93">
        <f t="shared" ref="G250" si="166">D250+F250</f>
        <v>6236.6062000000002</v>
      </c>
      <c r="H250" s="94" t="s">
        <v>1</v>
      </c>
      <c r="I250" s="87">
        <f>0.15*D250</f>
        <v>773.13300000000004</v>
      </c>
      <c r="J250" s="95">
        <f t="shared" ref="J250" si="167">D250+F250-I250</f>
        <v>5463.4732000000004</v>
      </c>
      <c r="K250" s="133" t="s">
        <v>2</v>
      </c>
      <c r="L250" s="54" t="s">
        <v>3</v>
      </c>
      <c r="M250" s="68"/>
      <c r="N250" s="118" t="s">
        <v>168</v>
      </c>
      <c r="AE250" s="102" t="s">
        <v>69</v>
      </c>
    </row>
    <row r="251" spans="1:35" ht="15.75" thickBot="1" x14ac:dyDescent="0.3">
      <c r="B251" s="209" t="s">
        <v>158</v>
      </c>
      <c r="C251" s="210"/>
      <c r="D251" s="319" t="s">
        <v>209</v>
      </c>
      <c r="E251" s="322" t="s">
        <v>210</v>
      </c>
      <c r="F251" s="212" t="s">
        <v>223</v>
      </c>
      <c r="G251" s="323" t="s">
        <v>212</v>
      </c>
      <c r="H251" s="211" t="s">
        <v>205</v>
      </c>
      <c r="I251" s="324" t="s">
        <v>206</v>
      </c>
      <c r="J251" s="325"/>
      <c r="K251" s="213" t="s">
        <v>208</v>
      </c>
      <c r="L251" s="213" t="s">
        <v>216</v>
      </c>
      <c r="M251" s="384"/>
      <c r="N251" s="188" t="s">
        <v>217</v>
      </c>
      <c r="O251" s="482" t="s">
        <v>385</v>
      </c>
      <c r="P251" s="483" t="s">
        <v>386</v>
      </c>
      <c r="Q251" s="548"/>
      <c r="R251" s="548"/>
      <c r="S251" s="548"/>
      <c r="T251" s="548"/>
      <c r="U251" s="118"/>
      <c r="V251" s="118"/>
      <c r="W251" s="118"/>
      <c r="X251" s="118"/>
      <c r="Y251" s="118"/>
      <c r="Z251" s="118"/>
      <c r="AA251" s="118"/>
      <c r="AB251" s="118"/>
      <c r="AC251" s="118"/>
      <c r="AE251" t="s">
        <v>76</v>
      </c>
    </row>
    <row r="252" spans="1:35" x14ac:dyDescent="0.25">
      <c r="A252">
        <v>1</v>
      </c>
      <c r="B252" s="366" t="s">
        <v>339</v>
      </c>
      <c r="C252" s="400"/>
      <c r="D252" s="367">
        <v>1</v>
      </c>
      <c r="E252" s="368">
        <v>1818</v>
      </c>
      <c r="F252" s="400">
        <v>773.13</v>
      </c>
      <c r="G252" s="368">
        <v>5463.47</v>
      </c>
      <c r="H252" s="447" t="s">
        <v>75</v>
      </c>
      <c r="I252" s="440" t="s">
        <v>22</v>
      </c>
      <c r="J252" s="401"/>
      <c r="K252" s="402" t="s">
        <v>31</v>
      </c>
      <c r="L252" s="441" t="s">
        <v>322</v>
      </c>
      <c r="M252" s="125"/>
      <c r="N252" s="496" t="s">
        <v>326</v>
      </c>
      <c r="O252" s="518">
        <v>0</v>
      </c>
      <c r="P252" s="523" t="s">
        <v>395</v>
      </c>
      <c r="Q252" s="118"/>
      <c r="R252" s="118"/>
      <c r="S252" s="118"/>
      <c r="T252" s="118"/>
      <c r="AE252" s="102" t="s">
        <v>69</v>
      </c>
    </row>
    <row r="253" spans="1:35" x14ac:dyDescent="0.25">
      <c r="A253">
        <v>1</v>
      </c>
      <c r="B253" s="249" t="s">
        <v>340</v>
      </c>
      <c r="C253" s="398"/>
      <c r="D253" s="364">
        <v>1</v>
      </c>
      <c r="E253" s="365">
        <v>331.22</v>
      </c>
      <c r="F253" s="398">
        <v>773.13</v>
      </c>
      <c r="G253" s="365">
        <v>5463.47</v>
      </c>
      <c r="H253" s="446" t="s">
        <v>75</v>
      </c>
      <c r="I253" s="432" t="s">
        <v>22</v>
      </c>
      <c r="J253" s="315"/>
      <c r="K253" s="399" t="s">
        <v>31</v>
      </c>
      <c r="L253" s="433" t="s">
        <v>322</v>
      </c>
      <c r="M253" s="126"/>
      <c r="N253" s="497" t="s">
        <v>326</v>
      </c>
      <c r="O253" s="519">
        <v>0</v>
      </c>
      <c r="P253" s="173" t="s">
        <v>395</v>
      </c>
      <c r="U253" s="118"/>
      <c r="V253" s="118"/>
      <c r="W253" s="118"/>
      <c r="X253" s="118"/>
      <c r="Y253" s="118"/>
      <c r="Z253" s="118"/>
      <c r="AA253" s="118"/>
      <c r="AB253" s="118"/>
      <c r="AC253" s="118"/>
    </row>
    <row r="254" spans="1:35" ht="15.75" thickBot="1" x14ac:dyDescent="0.3">
      <c r="A254">
        <v>1</v>
      </c>
      <c r="B254" s="251" t="s">
        <v>341</v>
      </c>
      <c r="C254" s="411"/>
      <c r="D254" s="369">
        <v>1</v>
      </c>
      <c r="E254" s="370">
        <v>3005</v>
      </c>
      <c r="F254" s="403">
        <v>773.13</v>
      </c>
      <c r="G254" s="370">
        <v>5463.47</v>
      </c>
      <c r="H254" s="448" t="s">
        <v>75</v>
      </c>
      <c r="I254" s="443" t="s">
        <v>22</v>
      </c>
      <c r="J254" s="371"/>
      <c r="K254" s="412" t="s">
        <v>31</v>
      </c>
      <c r="L254" s="444" t="s">
        <v>322</v>
      </c>
      <c r="M254" s="128"/>
      <c r="N254" s="498" t="s">
        <v>326</v>
      </c>
      <c r="O254" s="520">
        <v>0</v>
      </c>
      <c r="P254" s="525" t="s">
        <v>395</v>
      </c>
      <c r="Q254" s="118"/>
      <c r="R254" s="118"/>
      <c r="S254" s="118"/>
      <c r="T254" s="118"/>
      <c r="AI254" t="s">
        <v>36</v>
      </c>
    </row>
    <row r="255" spans="1:35" ht="15.75" thickBot="1" x14ac:dyDescent="0.3">
      <c r="A255" s="208" t="s">
        <v>302</v>
      </c>
      <c r="B255" s="98">
        <v>45420</v>
      </c>
      <c r="C255" s="92" t="s">
        <v>77</v>
      </c>
      <c r="D255" s="93">
        <v>5056.1000000000004</v>
      </c>
      <c r="E255" s="88">
        <v>0.21</v>
      </c>
      <c r="F255" s="87">
        <f t="shared" ref="F255" si="168">D255*E255</f>
        <v>1061.7809999999999</v>
      </c>
      <c r="G255" s="93">
        <f t="shared" ref="G255" si="169">D255+F255</f>
        <v>6117.8810000000003</v>
      </c>
      <c r="H255" s="94" t="s">
        <v>1</v>
      </c>
      <c r="I255" s="87">
        <f>0.15*D255</f>
        <v>758.41500000000008</v>
      </c>
      <c r="J255" s="95">
        <f t="shared" ref="J255" si="170">D255+F255-I255</f>
        <v>5359.4660000000003</v>
      </c>
      <c r="K255" s="133" t="s">
        <v>2</v>
      </c>
      <c r="L255" s="54" t="s">
        <v>3</v>
      </c>
      <c r="M255" s="68"/>
      <c r="N255" s="118" t="s">
        <v>169</v>
      </c>
      <c r="O255" s="118"/>
    </row>
    <row r="256" spans="1:35" ht="15.75" thickBot="1" x14ac:dyDescent="0.3">
      <c r="B256" s="146" t="s">
        <v>158</v>
      </c>
      <c r="C256" s="174"/>
      <c r="D256" s="396" t="s">
        <v>209</v>
      </c>
      <c r="E256" s="357" t="s">
        <v>210</v>
      </c>
      <c r="F256" s="186" t="s">
        <v>223</v>
      </c>
      <c r="G256" s="358" t="s">
        <v>212</v>
      </c>
      <c r="H256" s="157" t="s">
        <v>205</v>
      </c>
      <c r="I256" s="359" t="s">
        <v>206</v>
      </c>
      <c r="J256" s="360"/>
      <c r="K256" s="167" t="s">
        <v>208</v>
      </c>
      <c r="L256" s="167" t="s">
        <v>216</v>
      </c>
      <c r="M256" s="187"/>
      <c r="N256" s="188" t="s">
        <v>217</v>
      </c>
      <c r="O256" s="482" t="s">
        <v>385</v>
      </c>
      <c r="P256" s="483" t="s">
        <v>386</v>
      </c>
      <c r="Q256" s="548"/>
      <c r="R256" s="548"/>
      <c r="S256" s="548"/>
      <c r="T256" s="548"/>
    </row>
    <row r="257" spans="1:35" ht="15.75" thickBot="1" x14ac:dyDescent="0.3">
      <c r="A257">
        <v>1</v>
      </c>
      <c r="B257" s="361" t="s">
        <v>78</v>
      </c>
      <c r="C257" s="311"/>
      <c r="D257" s="369">
        <v>1</v>
      </c>
      <c r="E257" s="370">
        <v>5056.1000000000004</v>
      </c>
      <c r="F257" s="403">
        <v>758.42</v>
      </c>
      <c r="G257" s="370">
        <v>5359.47</v>
      </c>
      <c r="H257" s="393" t="s">
        <v>79</v>
      </c>
      <c r="I257" s="443" t="s">
        <v>22</v>
      </c>
      <c r="J257" s="313"/>
      <c r="K257" s="371" t="s">
        <v>343</v>
      </c>
      <c r="L257" s="185" t="s">
        <v>80</v>
      </c>
      <c r="M257" s="312"/>
      <c r="N257" s="185" t="s">
        <v>342</v>
      </c>
      <c r="O257" s="518">
        <v>0</v>
      </c>
      <c r="P257" t="s">
        <v>400</v>
      </c>
    </row>
    <row r="258" spans="1:35" ht="15.75" thickBot="1" x14ac:dyDescent="0.3">
      <c r="A258" s="208" t="s">
        <v>302</v>
      </c>
      <c r="B258" s="98">
        <v>45420</v>
      </c>
      <c r="C258" s="92" t="s">
        <v>155</v>
      </c>
      <c r="D258" s="93" t="s">
        <v>39</v>
      </c>
      <c r="E258" s="88">
        <v>0.21</v>
      </c>
      <c r="F258" s="87" t="e">
        <f t="shared" ref="F258" si="171">D258*E258</f>
        <v>#VALUE!</v>
      </c>
      <c r="G258" s="93" t="e">
        <f t="shared" ref="G258" si="172">D258+F258</f>
        <v>#VALUE!</v>
      </c>
      <c r="H258" s="94" t="s">
        <v>1</v>
      </c>
      <c r="I258" s="87" t="e">
        <f>0.15*D258</f>
        <v>#VALUE!</v>
      </c>
      <c r="J258" s="95" t="s">
        <v>40</v>
      </c>
      <c r="K258" s="133" t="s">
        <v>2</v>
      </c>
      <c r="L258" s="54" t="s">
        <v>3</v>
      </c>
      <c r="M258" s="68"/>
      <c r="N258" s="314"/>
      <c r="O258" s="118"/>
    </row>
    <row r="259" spans="1:35" ht="15.75" thickBot="1" x14ac:dyDescent="0.3">
      <c r="B259" s="146" t="s">
        <v>158</v>
      </c>
      <c r="C259" s="174"/>
      <c r="D259" s="396" t="s">
        <v>209</v>
      </c>
      <c r="E259" s="357" t="s">
        <v>210</v>
      </c>
      <c r="F259" s="186" t="s">
        <v>223</v>
      </c>
      <c r="G259" s="358" t="s">
        <v>212</v>
      </c>
      <c r="H259" s="157" t="s">
        <v>205</v>
      </c>
      <c r="I259" s="359" t="s">
        <v>206</v>
      </c>
      <c r="J259" s="360"/>
      <c r="K259" s="167" t="s">
        <v>208</v>
      </c>
      <c r="L259" s="167" t="s">
        <v>216</v>
      </c>
      <c r="M259" s="187"/>
      <c r="N259" s="188" t="s">
        <v>217</v>
      </c>
      <c r="O259" s="482" t="s">
        <v>385</v>
      </c>
      <c r="P259" s="483" t="s">
        <v>386</v>
      </c>
      <c r="Q259" s="548"/>
      <c r="R259" s="548"/>
      <c r="S259" s="548"/>
      <c r="T259" s="548"/>
    </row>
    <row r="260" spans="1:35" ht="15.75" thickBot="1" x14ac:dyDescent="0.3">
      <c r="A260">
        <v>1</v>
      </c>
      <c r="B260" s="361" t="s">
        <v>82</v>
      </c>
      <c r="C260" s="311"/>
      <c r="D260" s="369">
        <v>1</v>
      </c>
      <c r="E260" s="449">
        <v>-894.02</v>
      </c>
      <c r="F260" s="449">
        <v>-134.1</v>
      </c>
      <c r="G260" s="449">
        <v>-947.66</v>
      </c>
      <c r="H260" s="393" t="s">
        <v>79</v>
      </c>
      <c r="I260" s="443" t="s">
        <v>22</v>
      </c>
      <c r="J260" s="313"/>
      <c r="K260" s="371" t="s">
        <v>343</v>
      </c>
      <c r="L260" s="185" t="s">
        <v>80</v>
      </c>
      <c r="M260" s="312"/>
      <c r="N260" s="118" t="s">
        <v>170</v>
      </c>
      <c r="O260" s="518">
        <v>0</v>
      </c>
      <c r="P260" t="s">
        <v>400</v>
      </c>
    </row>
    <row r="261" spans="1:35" ht="15.75" thickBot="1" x14ac:dyDescent="0.3">
      <c r="A261" s="208" t="s">
        <v>302</v>
      </c>
      <c r="B261" s="98">
        <v>45420</v>
      </c>
      <c r="C261" s="92" t="s">
        <v>37</v>
      </c>
      <c r="D261" s="93">
        <v>894.02</v>
      </c>
      <c r="E261" s="88">
        <v>0.21</v>
      </c>
      <c r="F261" s="87">
        <f t="shared" ref="F261" si="173">D261*E261</f>
        <v>187.74419999999998</v>
      </c>
      <c r="G261" s="93">
        <f t="shared" ref="G261" si="174">D261+F261</f>
        <v>1081.7642000000001</v>
      </c>
      <c r="H261" s="94" t="s">
        <v>1</v>
      </c>
      <c r="I261" s="87">
        <f>0.15*D261</f>
        <v>134.10299999999998</v>
      </c>
      <c r="J261" s="95">
        <f t="shared" ref="J261" si="175">D261+F261-I261</f>
        <v>947.66120000000012</v>
      </c>
      <c r="K261" s="133" t="s">
        <v>2</v>
      </c>
      <c r="L261" s="54" t="s">
        <v>3</v>
      </c>
      <c r="M261" s="68"/>
      <c r="N261" s="314"/>
      <c r="O261" s="118"/>
    </row>
    <row r="262" spans="1:35" ht="15.75" thickBot="1" x14ac:dyDescent="0.3">
      <c r="B262" s="146" t="s">
        <v>158</v>
      </c>
      <c r="C262" s="174"/>
      <c r="D262" s="396" t="s">
        <v>209</v>
      </c>
      <c r="E262" s="357" t="s">
        <v>210</v>
      </c>
      <c r="F262" s="186" t="s">
        <v>223</v>
      </c>
      <c r="G262" s="358" t="s">
        <v>212</v>
      </c>
      <c r="H262" s="157" t="s">
        <v>205</v>
      </c>
      <c r="I262" s="359" t="s">
        <v>206</v>
      </c>
      <c r="J262" s="360"/>
      <c r="K262" s="167" t="s">
        <v>208</v>
      </c>
      <c r="L262" s="167" t="s">
        <v>216</v>
      </c>
      <c r="M262" s="187"/>
      <c r="N262" s="188" t="s">
        <v>217</v>
      </c>
      <c r="O262" s="482" t="s">
        <v>385</v>
      </c>
      <c r="P262" s="483" t="s">
        <v>386</v>
      </c>
      <c r="Q262" s="548"/>
      <c r="R262" s="548"/>
      <c r="S262" s="548"/>
      <c r="T262" s="548"/>
    </row>
    <row r="263" spans="1:35" ht="15.75" thickBot="1" x14ac:dyDescent="0.3">
      <c r="A263">
        <v>1</v>
      </c>
      <c r="B263" s="361" t="s">
        <v>38</v>
      </c>
      <c r="C263" s="311"/>
      <c r="D263" s="369">
        <v>1</v>
      </c>
      <c r="E263" s="449">
        <v>-894.02</v>
      </c>
      <c r="F263" s="449">
        <v>-134.1</v>
      </c>
      <c r="G263" s="449">
        <v>-947.66</v>
      </c>
      <c r="H263" s="393" t="s">
        <v>344</v>
      </c>
      <c r="I263" s="443" t="s">
        <v>22</v>
      </c>
      <c r="J263" s="313"/>
      <c r="K263" s="450" t="s">
        <v>345</v>
      </c>
      <c r="L263" s="185" t="s">
        <v>346</v>
      </c>
      <c r="M263" s="312"/>
      <c r="N263" s="118" t="s">
        <v>169</v>
      </c>
      <c r="O263" s="518">
        <v>0</v>
      </c>
      <c r="P263" t="s">
        <v>400</v>
      </c>
    </row>
    <row r="264" spans="1:35" ht="16.5" thickBot="1" x14ac:dyDescent="0.3">
      <c r="A264" s="208" t="s">
        <v>302</v>
      </c>
      <c r="B264" s="98">
        <v>45420</v>
      </c>
      <c r="C264" s="92" t="s">
        <v>84</v>
      </c>
      <c r="D264" s="451">
        <v>-98.12</v>
      </c>
      <c r="E264" s="88">
        <v>0.21</v>
      </c>
      <c r="F264" s="87">
        <f t="shared" ref="F264" si="176">D264*E264</f>
        <v>-20.6052</v>
      </c>
      <c r="G264" s="93">
        <f t="shared" ref="G264" si="177">D264+F264</f>
        <v>-118.7252</v>
      </c>
      <c r="H264" s="94" t="s">
        <v>1</v>
      </c>
      <c r="I264" s="451">
        <v>-14.72</v>
      </c>
      <c r="J264" s="451">
        <v>-104.01</v>
      </c>
      <c r="K264" s="133" t="s">
        <v>2</v>
      </c>
      <c r="L264" s="54" t="s">
        <v>3</v>
      </c>
      <c r="M264" s="68"/>
      <c r="N264" s="118" t="s">
        <v>159</v>
      </c>
      <c r="O264" s="118"/>
      <c r="P264" s="118"/>
      <c r="Q264" s="118"/>
      <c r="R264" s="118"/>
      <c r="S264" s="118"/>
      <c r="T264" s="118"/>
      <c r="U264" s="118"/>
      <c r="V264" s="118"/>
      <c r="W264" s="118"/>
      <c r="X264" s="118"/>
      <c r="Y264" s="118"/>
      <c r="Z264" s="118"/>
      <c r="AA264" s="118"/>
      <c r="AB264" s="118"/>
      <c r="AC264" s="118"/>
      <c r="AE264" s="78" t="s">
        <v>81</v>
      </c>
      <c r="AI264" t="s">
        <v>36</v>
      </c>
    </row>
    <row r="265" spans="1:35" ht="15.75" thickBot="1" x14ac:dyDescent="0.3">
      <c r="B265" s="209" t="s">
        <v>158</v>
      </c>
      <c r="C265" s="210"/>
      <c r="D265" s="319" t="s">
        <v>209</v>
      </c>
      <c r="E265" s="322" t="s">
        <v>210</v>
      </c>
      <c r="F265" s="212" t="s">
        <v>223</v>
      </c>
      <c r="G265" s="323" t="s">
        <v>212</v>
      </c>
      <c r="H265" s="211" t="s">
        <v>205</v>
      </c>
      <c r="I265" s="324" t="s">
        <v>206</v>
      </c>
      <c r="J265" s="325"/>
      <c r="K265" s="213" t="s">
        <v>208</v>
      </c>
      <c r="L265" s="213" t="s">
        <v>216</v>
      </c>
      <c r="M265" s="384"/>
      <c r="N265" s="188" t="s">
        <v>217</v>
      </c>
      <c r="O265" s="482" t="s">
        <v>385</v>
      </c>
      <c r="P265" s="483" t="s">
        <v>386</v>
      </c>
      <c r="Q265" s="548"/>
      <c r="R265" s="548"/>
      <c r="S265" s="548"/>
      <c r="T265" s="548"/>
    </row>
    <row r="266" spans="1:35" ht="16.5" thickBot="1" x14ac:dyDescent="0.3">
      <c r="A266">
        <v>1</v>
      </c>
      <c r="B266" s="454" t="s">
        <v>83</v>
      </c>
      <c r="C266" s="455"/>
      <c r="D266" s="456">
        <v>1</v>
      </c>
      <c r="E266" s="457">
        <v>-98.12</v>
      </c>
      <c r="F266" s="457">
        <v>-14.72</v>
      </c>
      <c r="G266" s="457">
        <v>-104.01</v>
      </c>
      <c r="H266" s="458" t="s">
        <v>79</v>
      </c>
      <c r="I266" s="459" t="s">
        <v>22</v>
      </c>
      <c r="J266" s="460"/>
      <c r="K266" s="461" t="s">
        <v>343</v>
      </c>
      <c r="L266" s="462" t="s">
        <v>80</v>
      </c>
      <c r="M266" s="463"/>
      <c r="N266" s="185" t="s">
        <v>342</v>
      </c>
      <c r="O266" s="518">
        <v>0</v>
      </c>
      <c r="P266" t="s">
        <v>400</v>
      </c>
      <c r="AE266" s="78" t="s">
        <v>81</v>
      </c>
      <c r="AI266" t="s">
        <v>36</v>
      </c>
    </row>
    <row r="267" spans="1:35" ht="15.75" thickBot="1" x14ac:dyDescent="0.3">
      <c r="A267" s="208" t="s">
        <v>302</v>
      </c>
      <c r="B267" s="98">
        <v>45441</v>
      </c>
      <c r="C267" s="92" t="s">
        <v>41</v>
      </c>
      <c r="D267" s="93">
        <v>8046</v>
      </c>
      <c r="E267" s="88">
        <v>0.21</v>
      </c>
      <c r="F267" s="87">
        <f t="shared" ref="F267" si="178">D267*E267</f>
        <v>1689.6599999999999</v>
      </c>
      <c r="G267" s="93">
        <f t="shared" ref="G267" si="179">D267+F267</f>
        <v>9735.66</v>
      </c>
      <c r="H267" s="94" t="s">
        <v>1</v>
      </c>
      <c r="I267" s="87">
        <f>0.15*D267</f>
        <v>1206.8999999999999</v>
      </c>
      <c r="J267" s="95">
        <f t="shared" ref="J267" si="180">D267+F267-I267</f>
        <v>8528.76</v>
      </c>
      <c r="K267" s="133" t="s">
        <v>2</v>
      </c>
      <c r="L267" s="54" t="s">
        <v>3</v>
      </c>
      <c r="M267" s="68"/>
      <c r="N267" s="118" t="s">
        <v>171</v>
      </c>
    </row>
    <row r="268" spans="1:35" ht="16.5" thickBot="1" x14ac:dyDescent="0.3">
      <c r="B268" s="146" t="s">
        <v>158</v>
      </c>
      <c r="C268" s="174"/>
      <c r="D268" s="396" t="s">
        <v>209</v>
      </c>
      <c r="E268" s="357" t="s">
        <v>210</v>
      </c>
      <c r="F268" s="186" t="s">
        <v>223</v>
      </c>
      <c r="G268" s="358" t="s">
        <v>212</v>
      </c>
      <c r="H268" s="157" t="s">
        <v>205</v>
      </c>
      <c r="I268" s="359" t="s">
        <v>206</v>
      </c>
      <c r="J268" s="360"/>
      <c r="K268" s="167" t="s">
        <v>208</v>
      </c>
      <c r="L268" s="167" t="s">
        <v>216</v>
      </c>
      <c r="M268" s="465"/>
      <c r="N268" s="464" t="s">
        <v>217</v>
      </c>
      <c r="O268" s="482" t="s">
        <v>385</v>
      </c>
      <c r="P268" s="483" t="s">
        <v>386</v>
      </c>
      <c r="Q268" s="548"/>
      <c r="R268" s="548"/>
      <c r="S268" s="548"/>
      <c r="T268" s="548"/>
      <c r="U268" s="118"/>
      <c r="V268" s="118"/>
      <c r="W268" s="118"/>
      <c r="X268" s="118"/>
      <c r="Y268" s="118"/>
      <c r="Z268" s="118"/>
      <c r="AA268" s="118"/>
      <c r="AB268" s="118"/>
      <c r="AC268" s="118"/>
      <c r="AE268" s="78" t="s">
        <v>81</v>
      </c>
      <c r="AI268" t="s">
        <v>36</v>
      </c>
    </row>
    <row r="269" spans="1:35" ht="30.75" thickBot="1" x14ac:dyDescent="0.3">
      <c r="A269">
        <v>1</v>
      </c>
      <c r="B269" s="454" t="s">
        <v>42</v>
      </c>
      <c r="C269" s="455"/>
      <c r="D269" s="456">
        <v>1</v>
      </c>
      <c r="E269" s="457">
        <v>8046</v>
      </c>
      <c r="F269" s="457">
        <v>1206.9000000000001</v>
      </c>
      <c r="G269" s="457">
        <v>8528.76</v>
      </c>
      <c r="H269" s="458" t="s">
        <v>43</v>
      </c>
      <c r="I269" s="459" t="s">
        <v>22</v>
      </c>
      <c r="J269" s="460"/>
      <c r="K269" s="466" t="s">
        <v>214</v>
      </c>
      <c r="L269" s="426" t="s">
        <v>347</v>
      </c>
      <c r="O269" s="518">
        <v>0</v>
      </c>
      <c r="P269" s="66" t="s">
        <v>395</v>
      </c>
    </row>
    <row r="270" spans="1:35" ht="60.75" thickBot="1" x14ac:dyDescent="0.3">
      <c r="A270" s="481" t="s">
        <v>301</v>
      </c>
      <c r="B270" s="98">
        <v>45404</v>
      </c>
      <c r="C270" s="92"/>
      <c r="D270" s="93"/>
      <c r="E270" s="88">
        <v>0.21</v>
      </c>
      <c r="F270" s="87">
        <f t="shared" ref="F270" si="181">D270*E270</f>
        <v>0</v>
      </c>
      <c r="G270" s="93">
        <f t="shared" ref="G270" si="182">D270+F270</f>
        <v>0</v>
      </c>
      <c r="H270" s="94" t="s">
        <v>1</v>
      </c>
      <c r="I270" s="87">
        <f>0.15*D270</f>
        <v>0</v>
      </c>
      <c r="J270" s="95">
        <f t="shared" ref="J270" si="183">D270+F270-I270</f>
        <v>0</v>
      </c>
      <c r="K270" s="133" t="s">
        <v>2</v>
      </c>
      <c r="L270" s="54" t="s">
        <v>3</v>
      </c>
      <c r="M270" s="68"/>
      <c r="N270" s="480" t="s">
        <v>382</v>
      </c>
    </row>
    <row r="271" spans="1:35" ht="15.75" thickBot="1" x14ac:dyDescent="0.3">
      <c r="A271" s="208" t="s">
        <v>302</v>
      </c>
      <c r="B271" s="98">
        <v>45471</v>
      </c>
      <c r="C271" s="92" t="s">
        <v>108</v>
      </c>
      <c r="D271" s="93">
        <v>10000</v>
      </c>
      <c r="E271" s="88">
        <v>0.21</v>
      </c>
      <c r="F271" s="87">
        <f t="shared" ref="F271" si="184">D271*E271</f>
        <v>2100</v>
      </c>
      <c r="G271" s="93">
        <f t="shared" ref="G271" si="185">D271+F271</f>
        <v>12100</v>
      </c>
      <c r="H271" s="94" t="s">
        <v>1</v>
      </c>
      <c r="I271" s="87">
        <f>0.15*D271</f>
        <v>1500</v>
      </c>
      <c r="J271" s="95">
        <f t="shared" ref="J271" si="186">D271+F271-I271</f>
        <v>10600</v>
      </c>
      <c r="K271" s="133" t="s">
        <v>2</v>
      </c>
      <c r="L271" s="54" t="s">
        <v>3</v>
      </c>
      <c r="M271" s="68"/>
      <c r="N271" s="118" t="s">
        <v>160</v>
      </c>
      <c r="O271" s="118"/>
      <c r="P271" s="118"/>
      <c r="Q271" s="118"/>
      <c r="R271" s="118"/>
      <c r="S271" s="118"/>
      <c r="T271" s="118"/>
      <c r="U271" s="118"/>
      <c r="V271" s="118"/>
      <c r="W271" s="118"/>
      <c r="X271" s="118"/>
      <c r="Y271" s="118"/>
      <c r="Z271" s="118"/>
      <c r="AA271" s="118"/>
      <c r="AB271" s="118"/>
      <c r="AC271" s="118"/>
      <c r="AD271" t="s">
        <v>44</v>
      </c>
    </row>
    <row r="272" spans="1:35" ht="15.75" thickBot="1" x14ac:dyDescent="0.3">
      <c r="A272" s="208" t="s">
        <v>302</v>
      </c>
      <c r="B272" s="98">
        <v>45471</v>
      </c>
      <c r="C272" s="92" t="s">
        <v>108</v>
      </c>
      <c r="D272" s="93">
        <v>10000</v>
      </c>
      <c r="E272" s="88">
        <v>0.21</v>
      </c>
      <c r="F272" s="87">
        <f t="shared" ref="F272:F273" si="187">D272*E272</f>
        <v>2100</v>
      </c>
      <c r="G272" s="93">
        <f t="shared" ref="G272:G273" si="188">D272+F272</f>
        <v>12100</v>
      </c>
      <c r="H272" s="94" t="s">
        <v>1</v>
      </c>
      <c r="I272" s="87">
        <f>0.15*D272</f>
        <v>1500</v>
      </c>
      <c r="J272" s="95">
        <f t="shared" ref="J272:J273" si="189">D272+F272-I272</f>
        <v>10600</v>
      </c>
      <c r="K272" s="133" t="s">
        <v>2</v>
      </c>
      <c r="L272" s="54" t="s">
        <v>3</v>
      </c>
      <c r="M272" s="68"/>
      <c r="N272" s="118" t="s">
        <v>160</v>
      </c>
      <c r="O272" s="118"/>
      <c r="P272" s="118"/>
      <c r="Q272" s="118"/>
      <c r="R272" s="118"/>
      <c r="S272" s="118"/>
      <c r="T272" s="118"/>
      <c r="U272" s="118"/>
      <c r="V272" s="118"/>
      <c r="W272" s="118"/>
      <c r="X272" s="118"/>
      <c r="Y272" s="118"/>
      <c r="Z272" s="118"/>
      <c r="AA272" s="118"/>
      <c r="AB272" s="118"/>
      <c r="AC272" s="118"/>
    </row>
    <row r="273" spans="1:29" ht="15.75" thickBot="1" x14ac:dyDescent="0.3">
      <c r="A273" s="208" t="s">
        <v>302</v>
      </c>
      <c r="B273" s="98">
        <v>45471</v>
      </c>
      <c r="C273" s="92" t="s">
        <v>108</v>
      </c>
      <c r="D273" s="93">
        <v>10000</v>
      </c>
      <c r="E273" s="88">
        <v>0.21</v>
      </c>
      <c r="F273" s="87">
        <f t="shared" si="187"/>
        <v>2100</v>
      </c>
      <c r="G273" s="93">
        <f t="shared" si="188"/>
        <v>12100</v>
      </c>
      <c r="H273" s="94" t="s">
        <v>1</v>
      </c>
      <c r="I273" s="87">
        <f>0.15*D273</f>
        <v>1500</v>
      </c>
      <c r="J273" s="95">
        <f t="shared" si="189"/>
        <v>10600</v>
      </c>
      <c r="K273" s="133" t="s">
        <v>2</v>
      </c>
      <c r="L273" s="54" t="s">
        <v>3</v>
      </c>
      <c r="M273" s="68"/>
      <c r="N273" s="118" t="s">
        <v>160</v>
      </c>
      <c r="O273" s="118"/>
      <c r="P273" s="118"/>
      <c r="Q273" s="118"/>
      <c r="R273" s="118"/>
      <c r="S273" s="118"/>
      <c r="T273" s="118"/>
      <c r="U273" s="118"/>
      <c r="V273" s="118"/>
      <c r="W273" s="118"/>
      <c r="X273" s="118"/>
      <c r="Y273" s="118"/>
      <c r="Z273" s="118"/>
      <c r="AA273" s="118"/>
      <c r="AB273" s="118"/>
      <c r="AC273" s="118"/>
    </row>
    <row r="274" spans="1:29" ht="15.75" thickBot="1" x14ac:dyDescent="0.3">
      <c r="A274" s="208" t="s">
        <v>302</v>
      </c>
      <c r="B274" s="98">
        <v>45471</v>
      </c>
      <c r="C274" s="92" t="s">
        <v>108</v>
      </c>
      <c r="D274" s="93">
        <v>10000</v>
      </c>
      <c r="E274" s="88">
        <v>0.21</v>
      </c>
      <c r="F274" s="87">
        <f t="shared" ref="F274" si="190">D274*E274</f>
        <v>2100</v>
      </c>
      <c r="G274" s="93">
        <f t="shared" ref="G274" si="191">D274+F274</f>
        <v>12100</v>
      </c>
      <c r="H274" s="94" t="s">
        <v>1</v>
      </c>
      <c r="I274" s="87">
        <f>0.15*D274</f>
        <v>1500</v>
      </c>
      <c r="J274" s="95">
        <f t="shared" ref="J274" si="192">D274+F274-I274</f>
        <v>10600</v>
      </c>
      <c r="K274" s="133" t="s">
        <v>2</v>
      </c>
      <c r="L274" s="54" t="s">
        <v>3</v>
      </c>
      <c r="M274" s="68"/>
      <c r="N274" s="118" t="s">
        <v>160</v>
      </c>
      <c r="O274" s="118"/>
      <c r="P274" s="118"/>
      <c r="Q274" s="118"/>
      <c r="R274" s="118"/>
      <c r="S274" s="118"/>
      <c r="T274" s="118"/>
      <c r="U274" s="118"/>
      <c r="V274" s="118"/>
      <c r="W274" s="118"/>
      <c r="X274" s="118"/>
      <c r="Y274" s="118"/>
      <c r="Z274" s="118"/>
      <c r="AA274" s="118"/>
      <c r="AB274" s="118"/>
      <c r="AC274" s="118"/>
    </row>
    <row r="275" spans="1:29" ht="15.75" thickBot="1" x14ac:dyDescent="0.3">
      <c r="B275" s="209" t="s">
        <v>158</v>
      </c>
      <c r="C275" s="210"/>
      <c r="D275" s="319" t="s">
        <v>209</v>
      </c>
      <c r="E275" s="322" t="s">
        <v>210</v>
      </c>
      <c r="F275" s="212" t="s">
        <v>223</v>
      </c>
      <c r="G275" s="323" t="s">
        <v>212</v>
      </c>
      <c r="H275" s="211" t="s">
        <v>205</v>
      </c>
      <c r="I275" s="324" t="s">
        <v>206</v>
      </c>
      <c r="J275" s="325"/>
      <c r="K275" s="213" t="s">
        <v>208</v>
      </c>
      <c r="L275" s="213" t="s">
        <v>216</v>
      </c>
      <c r="M275" s="467"/>
      <c r="N275" s="464" t="s">
        <v>217</v>
      </c>
      <c r="O275" s="482" t="s">
        <v>385</v>
      </c>
      <c r="P275" s="483" t="s">
        <v>386</v>
      </c>
      <c r="Q275" s="548"/>
      <c r="R275" s="548"/>
      <c r="S275" s="548"/>
      <c r="T275" s="548"/>
      <c r="U275" s="118"/>
      <c r="V275" s="118"/>
      <c r="W275" s="118"/>
      <c r="X275" s="118"/>
      <c r="Y275" s="118"/>
      <c r="Z275" s="118"/>
      <c r="AA275" s="118"/>
      <c r="AB275" s="118"/>
      <c r="AC275" s="118"/>
    </row>
    <row r="276" spans="1:29" ht="45" x14ac:dyDescent="0.25">
      <c r="A276">
        <v>1</v>
      </c>
      <c r="B276" s="366" t="s">
        <v>110</v>
      </c>
      <c r="C276" s="469"/>
      <c r="D276" s="367">
        <v>1</v>
      </c>
      <c r="E276" s="470">
        <v>10000</v>
      </c>
      <c r="F276" s="470">
        <v>1500</v>
      </c>
      <c r="G276" s="470">
        <v>10600</v>
      </c>
      <c r="H276" s="471" t="s">
        <v>348</v>
      </c>
      <c r="I276" s="440" t="s">
        <v>22</v>
      </c>
      <c r="J276" s="317"/>
      <c r="K276" s="401" t="s">
        <v>343</v>
      </c>
      <c r="L276" s="472" t="s">
        <v>349</v>
      </c>
      <c r="M276" s="125"/>
      <c r="N276" t="s">
        <v>350</v>
      </c>
      <c r="O276" s="118"/>
      <c r="P276" s="118"/>
      <c r="Q276" s="118"/>
      <c r="R276" s="118"/>
      <c r="S276" s="118"/>
      <c r="T276" s="118"/>
      <c r="U276" s="118"/>
      <c r="V276" s="118"/>
      <c r="W276" s="118"/>
      <c r="X276" s="118"/>
      <c r="Y276" s="118"/>
      <c r="Z276" s="118"/>
      <c r="AA276" s="118"/>
      <c r="AB276" s="118"/>
      <c r="AC276" s="118"/>
    </row>
    <row r="277" spans="1:29" ht="45" x14ac:dyDescent="0.25">
      <c r="A277">
        <v>2</v>
      </c>
      <c r="B277" s="152" t="s">
        <v>110</v>
      </c>
      <c r="C277" s="452"/>
      <c r="D277" s="364">
        <v>1</v>
      </c>
      <c r="E277" s="453">
        <v>10000</v>
      </c>
      <c r="F277" s="453">
        <v>1500</v>
      </c>
      <c r="G277" s="453">
        <v>10600</v>
      </c>
      <c r="H277" s="330" t="s">
        <v>361</v>
      </c>
      <c r="I277" s="432" t="s">
        <v>358</v>
      </c>
      <c r="J277" s="316"/>
      <c r="K277" s="315" t="s">
        <v>359</v>
      </c>
      <c r="L277" s="468" t="s">
        <v>349</v>
      </c>
      <c r="M277" s="126"/>
      <c r="N277" s="118" t="s">
        <v>357</v>
      </c>
      <c r="O277" s="118"/>
      <c r="P277" s="118"/>
      <c r="Q277" s="118"/>
      <c r="R277" s="118"/>
      <c r="S277" s="118"/>
      <c r="T277" s="118"/>
      <c r="U277" s="118"/>
      <c r="V277" s="118"/>
      <c r="W277" s="118"/>
      <c r="X277" s="118"/>
      <c r="Y277" s="118"/>
      <c r="Z277" s="118"/>
      <c r="AA277" s="118"/>
      <c r="AB277" s="118"/>
      <c r="AC277" s="118"/>
    </row>
    <row r="278" spans="1:29" ht="45" x14ac:dyDescent="0.25">
      <c r="A278">
        <v>3</v>
      </c>
      <c r="B278" s="152" t="s">
        <v>110</v>
      </c>
      <c r="C278" s="452"/>
      <c r="D278" s="364">
        <v>1</v>
      </c>
      <c r="E278" s="453">
        <v>10000</v>
      </c>
      <c r="F278" s="453">
        <v>1500</v>
      </c>
      <c r="G278" s="453">
        <v>10600</v>
      </c>
      <c r="H278" s="330" t="s">
        <v>112</v>
      </c>
      <c r="I278" s="432" t="s">
        <v>22</v>
      </c>
      <c r="J278" s="316"/>
      <c r="K278" s="315" t="s">
        <v>343</v>
      </c>
      <c r="L278" s="468" t="s">
        <v>349</v>
      </c>
      <c r="M278" s="126"/>
      <c r="N278" s="118" t="s">
        <v>360</v>
      </c>
      <c r="O278" s="118"/>
      <c r="P278" s="118"/>
      <c r="Q278" s="118"/>
      <c r="R278" s="118"/>
      <c r="S278" s="118"/>
      <c r="T278" s="118"/>
      <c r="U278" s="118"/>
      <c r="V278" s="118"/>
      <c r="W278" s="118"/>
      <c r="X278" s="118"/>
      <c r="Y278" s="118"/>
      <c r="Z278" s="118"/>
      <c r="AA278" s="118"/>
      <c r="AB278" s="118"/>
      <c r="AC278" s="118"/>
    </row>
    <row r="279" spans="1:29" ht="45" x14ac:dyDescent="0.25">
      <c r="A279">
        <v>4</v>
      </c>
      <c r="B279" s="152" t="s">
        <v>110</v>
      </c>
      <c r="C279" s="452"/>
      <c r="D279" s="364">
        <v>1</v>
      </c>
      <c r="E279" s="453">
        <v>10000</v>
      </c>
      <c r="F279" s="453">
        <v>1500</v>
      </c>
      <c r="G279" s="453">
        <v>10600</v>
      </c>
      <c r="H279" s="330" t="s">
        <v>355</v>
      </c>
      <c r="I279" s="432" t="s">
        <v>352</v>
      </c>
      <c r="J279" s="316"/>
      <c r="K279" s="315" t="s">
        <v>353</v>
      </c>
      <c r="L279" s="468" t="s">
        <v>349</v>
      </c>
      <c r="M279" s="126"/>
      <c r="N279" t="s">
        <v>351</v>
      </c>
      <c r="O279" s="118"/>
      <c r="P279" s="118"/>
      <c r="Q279" s="118"/>
      <c r="R279" s="118"/>
      <c r="S279" s="118"/>
      <c r="T279" s="118"/>
      <c r="U279" s="118"/>
      <c r="V279" s="118"/>
      <c r="W279" s="118"/>
      <c r="X279" s="118"/>
      <c r="Y279" s="118"/>
      <c r="Z279" s="118"/>
      <c r="AA279" s="118"/>
      <c r="AB279" s="118"/>
      <c r="AC279" s="118"/>
    </row>
    <row r="280" spans="1:29" ht="45.75" thickBot="1" x14ac:dyDescent="0.3">
      <c r="A280">
        <v>5</v>
      </c>
      <c r="B280" s="154" t="s">
        <v>110</v>
      </c>
      <c r="C280" s="473"/>
      <c r="D280" s="369">
        <v>1</v>
      </c>
      <c r="E280" s="449">
        <v>10000</v>
      </c>
      <c r="F280" s="449">
        <v>1500</v>
      </c>
      <c r="G280" s="449">
        <v>10600</v>
      </c>
      <c r="H280" s="331" t="s">
        <v>356</v>
      </c>
      <c r="I280" s="443" t="s">
        <v>22</v>
      </c>
      <c r="J280" s="318"/>
      <c r="K280" s="371" t="s">
        <v>343</v>
      </c>
      <c r="L280" s="474" t="s">
        <v>349</v>
      </c>
      <c r="M280" s="128"/>
      <c r="N280" t="s">
        <v>354</v>
      </c>
      <c r="O280" s="118"/>
      <c r="P280" s="118"/>
      <c r="Q280" s="118"/>
      <c r="R280" s="118"/>
      <c r="S280" s="118"/>
      <c r="T280" s="118"/>
      <c r="U280" s="118"/>
      <c r="V280" s="118"/>
      <c r="W280" s="118"/>
      <c r="X280" s="118"/>
      <c r="Y280" s="118"/>
      <c r="Z280" s="118"/>
      <c r="AA280" s="118"/>
      <c r="AB280" s="118"/>
      <c r="AC280" s="118"/>
    </row>
    <row r="281" spans="1:29" ht="60.75" thickBot="1" x14ac:dyDescent="0.3">
      <c r="A281" s="481" t="s">
        <v>301</v>
      </c>
      <c r="B281" s="98">
        <v>45404</v>
      </c>
      <c r="C281" s="92"/>
      <c r="D281" s="93"/>
      <c r="E281" s="88">
        <v>0.21</v>
      </c>
      <c r="F281" s="87">
        <f t="shared" ref="F281" si="193">D281*E281</f>
        <v>0</v>
      </c>
      <c r="G281" s="93">
        <f t="shared" ref="G281" si="194">D281+F281</f>
        <v>0</v>
      </c>
      <c r="H281" s="94" t="s">
        <v>1</v>
      </c>
      <c r="I281" s="87">
        <f>0.15*D281</f>
        <v>0</v>
      </c>
      <c r="J281" s="95">
        <f t="shared" ref="J281" si="195">D281+F281-I281</f>
        <v>0</v>
      </c>
      <c r="K281" s="133" t="s">
        <v>2</v>
      </c>
      <c r="L281" s="54" t="s">
        <v>3</v>
      </c>
      <c r="M281" s="68"/>
      <c r="N281" s="480" t="s">
        <v>382</v>
      </c>
      <c r="O281" s="118"/>
      <c r="P281" s="118"/>
      <c r="Q281" s="118"/>
      <c r="R281" s="118"/>
      <c r="S281" s="118"/>
      <c r="T281" s="118"/>
      <c r="U281" s="118"/>
      <c r="V281" s="118"/>
      <c r="W281" s="118"/>
      <c r="X281" s="118"/>
      <c r="Y281" s="118"/>
      <c r="Z281" s="118"/>
      <c r="AA281" s="118"/>
      <c r="AB281" s="118"/>
      <c r="AC281" s="118"/>
    </row>
    <row r="282" spans="1:29" ht="15.75" thickBot="1" x14ac:dyDescent="0.3">
      <c r="A282" s="208" t="s">
        <v>302</v>
      </c>
      <c r="B282" s="98">
        <v>45474</v>
      </c>
      <c r="C282" s="92" t="s">
        <v>49</v>
      </c>
      <c r="D282" s="93">
        <v>2425.08</v>
      </c>
      <c r="E282" s="88">
        <v>0.21</v>
      </c>
      <c r="F282" s="87">
        <f t="shared" ref="F282" si="196">D282*E282</f>
        <v>509.26679999999999</v>
      </c>
      <c r="G282" s="93">
        <f t="shared" ref="G282" si="197">D282+F282</f>
        <v>2934.3467999999998</v>
      </c>
      <c r="H282" s="94" t="s">
        <v>1</v>
      </c>
      <c r="I282" s="87"/>
      <c r="J282" s="95">
        <f t="shared" ref="J282" si="198">D282+F282-I282</f>
        <v>2934.3467999999998</v>
      </c>
      <c r="K282" s="133" t="s">
        <v>2</v>
      </c>
      <c r="L282" s="54" t="s">
        <v>3</v>
      </c>
      <c r="M282" s="68"/>
      <c r="N282" s="118" t="s">
        <v>160</v>
      </c>
      <c r="O282" s="118"/>
      <c r="P282" s="118"/>
      <c r="Q282" s="118"/>
      <c r="R282" s="118"/>
      <c r="S282" s="118"/>
      <c r="T282" s="118"/>
      <c r="U282" s="118"/>
      <c r="V282" s="118"/>
      <c r="W282" s="118"/>
      <c r="X282" s="118"/>
      <c r="Y282" s="118"/>
      <c r="Z282" s="118"/>
      <c r="AA282" s="118"/>
      <c r="AB282" s="118"/>
      <c r="AC282" s="118"/>
    </row>
    <row r="283" spans="1:29" ht="15.75" thickBot="1" x14ac:dyDescent="0.3">
      <c r="A283" s="82" t="s">
        <v>436</v>
      </c>
      <c r="B283" s="98">
        <v>45474</v>
      </c>
      <c r="C283" s="92" t="s">
        <v>49</v>
      </c>
      <c r="D283" s="93">
        <v>2925.08</v>
      </c>
      <c r="E283" s="88">
        <v>0.21</v>
      </c>
      <c r="F283" s="87">
        <f t="shared" ref="F283" si="199">D283*E283</f>
        <v>614.26679999999999</v>
      </c>
      <c r="G283" s="93">
        <f t="shared" ref="G283" si="200">D283+F283</f>
        <v>3539.3467999999998</v>
      </c>
      <c r="H283" s="94" t="s">
        <v>1</v>
      </c>
      <c r="I283" s="87"/>
      <c r="J283" s="95">
        <f t="shared" ref="J283" si="201">D283+F283-I283</f>
        <v>3539.3467999999998</v>
      </c>
      <c r="K283" s="133" t="s">
        <v>2</v>
      </c>
      <c r="L283" s="54" t="s">
        <v>3</v>
      </c>
      <c r="M283" s="68"/>
      <c r="N283" s="118" t="s">
        <v>160</v>
      </c>
      <c r="O283" s="118"/>
      <c r="P283" s="118"/>
      <c r="Q283" s="118"/>
      <c r="R283" s="118"/>
      <c r="S283" s="118"/>
      <c r="T283" s="118"/>
      <c r="U283" s="118"/>
      <c r="V283" s="118"/>
      <c r="W283" s="118"/>
      <c r="X283" s="118"/>
      <c r="Y283" s="118"/>
      <c r="Z283" s="118"/>
      <c r="AA283" s="118"/>
      <c r="AB283" s="118"/>
      <c r="AC283" s="118"/>
    </row>
    <row r="284" spans="1:29" ht="15.75" thickBot="1" x14ac:dyDescent="0.3">
      <c r="B284" s="209" t="s">
        <v>158</v>
      </c>
      <c r="C284" s="210"/>
      <c r="D284" s="319" t="s">
        <v>209</v>
      </c>
      <c r="E284" s="322" t="s">
        <v>210</v>
      </c>
      <c r="F284" s="212" t="s">
        <v>223</v>
      </c>
      <c r="G284" s="323" t="s">
        <v>212</v>
      </c>
      <c r="H284" s="211" t="s">
        <v>205</v>
      </c>
      <c r="I284" s="324" t="s">
        <v>206</v>
      </c>
      <c r="J284" s="325"/>
      <c r="K284" s="213" t="s">
        <v>208</v>
      </c>
      <c r="L284" s="213" t="s">
        <v>216</v>
      </c>
      <c r="M284" s="467"/>
      <c r="N284" s="464" t="s">
        <v>217</v>
      </c>
      <c r="O284" s="482" t="s">
        <v>385</v>
      </c>
      <c r="P284" s="483" t="s">
        <v>386</v>
      </c>
      <c r="Q284" s="548"/>
      <c r="R284" s="548"/>
      <c r="S284" s="548"/>
      <c r="T284" s="548"/>
      <c r="U284" s="118"/>
      <c r="V284" s="118"/>
      <c r="W284" s="118"/>
      <c r="X284" s="118"/>
      <c r="Y284" s="118"/>
      <c r="Z284" s="118"/>
      <c r="AA284" s="118"/>
      <c r="AB284" s="118"/>
      <c r="AC284" s="118"/>
    </row>
    <row r="285" spans="1:29" ht="30.75" thickBot="1" x14ac:dyDescent="0.3">
      <c r="B285" s="366" t="s">
        <v>50</v>
      </c>
      <c r="C285" s="469"/>
      <c r="D285" s="367">
        <v>1</v>
      </c>
      <c r="E285" s="470">
        <v>2425.08</v>
      </c>
      <c r="F285" s="470"/>
      <c r="G285" s="470">
        <v>2934.35</v>
      </c>
      <c r="H285" s="471" t="s">
        <v>51</v>
      </c>
      <c r="I285" s="440" t="s">
        <v>22</v>
      </c>
      <c r="J285" s="317"/>
      <c r="K285" s="476" t="s">
        <v>214</v>
      </c>
      <c r="L285" s="472" t="s">
        <v>362</v>
      </c>
      <c r="M285" s="125"/>
      <c r="O285" s="544">
        <v>-500</v>
      </c>
      <c r="P285" s="118"/>
      <c r="Q285" s="118"/>
      <c r="R285" s="118"/>
      <c r="S285" s="118"/>
      <c r="T285" s="118"/>
      <c r="U285" s="118"/>
      <c r="V285" s="118"/>
      <c r="W285" s="118"/>
      <c r="X285" s="118"/>
      <c r="Y285" s="118"/>
      <c r="Z285" s="118"/>
      <c r="AA285" s="118"/>
      <c r="AB285" s="118"/>
      <c r="AC285" s="118"/>
    </row>
    <row r="286" spans="1:29" ht="15.75" thickBot="1" x14ac:dyDescent="0.3">
      <c r="B286" s="366" t="s">
        <v>50</v>
      </c>
      <c r="C286" s="469"/>
      <c r="D286" s="367">
        <v>1</v>
      </c>
      <c r="E286" s="470">
        <v>2925.08</v>
      </c>
      <c r="F286" s="470"/>
      <c r="G286" s="470">
        <v>2934.35</v>
      </c>
      <c r="H286" s="594"/>
      <c r="I286" s="595"/>
      <c r="J286" s="596"/>
      <c r="K286" s="597"/>
      <c r="L286" s="598"/>
      <c r="M286" s="40"/>
      <c r="O286" s="589"/>
      <c r="P286" s="118"/>
      <c r="Q286" s="118"/>
      <c r="R286" s="118"/>
      <c r="S286" s="118"/>
      <c r="T286" s="118"/>
      <c r="U286" s="118"/>
      <c r="V286" s="118"/>
      <c r="W286" s="118"/>
      <c r="X286" s="118"/>
      <c r="Y286" s="118"/>
      <c r="Z286" s="118"/>
      <c r="AA286" s="118"/>
      <c r="AB286" s="118"/>
      <c r="AC286" s="118"/>
    </row>
    <row r="287" spans="1:29" ht="60.75" thickBot="1" x14ac:dyDescent="0.3">
      <c r="A287" s="481" t="s">
        <v>301</v>
      </c>
      <c r="B287" s="98">
        <v>45404</v>
      </c>
      <c r="C287" s="92"/>
      <c r="D287" s="93"/>
      <c r="E287" s="88">
        <v>0.21</v>
      </c>
      <c r="F287" s="87">
        <f t="shared" ref="F287" si="202">D287*E287</f>
        <v>0</v>
      </c>
      <c r="G287" s="93">
        <f t="shared" ref="G287" si="203">D287+F287</f>
        <v>0</v>
      </c>
      <c r="H287" s="94" t="s">
        <v>1</v>
      </c>
      <c r="I287" s="87">
        <f>0.15*D287</f>
        <v>0</v>
      </c>
      <c r="J287" s="95">
        <f t="shared" ref="J287" si="204">D287+F287-I287</f>
        <v>0</v>
      </c>
      <c r="K287" s="133" t="s">
        <v>2</v>
      </c>
      <c r="L287" s="54" t="s">
        <v>3</v>
      </c>
      <c r="M287" s="68"/>
      <c r="N287" s="480" t="s">
        <v>382</v>
      </c>
      <c r="O287" s="118"/>
      <c r="P287" s="118"/>
      <c r="Q287" s="118"/>
      <c r="R287" s="118"/>
      <c r="S287" s="118"/>
      <c r="T287" s="118"/>
      <c r="U287" s="118"/>
      <c r="V287" s="118"/>
      <c r="W287" s="118"/>
      <c r="X287" s="118"/>
      <c r="Y287" s="118"/>
      <c r="Z287" s="118"/>
      <c r="AA287" s="118"/>
      <c r="AB287" s="118"/>
      <c r="AC287" s="118"/>
    </row>
    <row r="288" spans="1:29" ht="15.75" thickBot="1" x14ac:dyDescent="0.3">
      <c r="A288" s="208" t="s">
        <v>302</v>
      </c>
      <c r="B288" s="98">
        <v>45474</v>
      </c>
      <c r="C288" s="92" t="s">
        <v>47</v>
      </c>
      <c r="D288" s="93">
        <v>1302.452</v>
      </c>
      <c r="E288" s="88">
        <v>0.21</v>
      </c>
      <c r="F288" s="87">
        <f t="shared" ref="F288" si="205">D288*E288</f>
        <v>273.51492000000002</v>
      </c>
      <c r="G288" s="93">
        <f t="shared" ref="G288" si="206">D288+F288</f>
        <v>1575.9669200000001</v>
      </c>
      <c r="H288" s="94" t="s">
        <v>1</v>
      </c>
      <c r="I288" s="87"/>
      <c r="J288" s="95">
        <f t="shared" ref="J288" si="207">D288+F288-I288</f>
        <v>1575.9669200000001</v>
      </c>
      <c r="K288" s="133" t="s">
        <v>2</v>
      </c>
      <c r="L288" s="54" t="s">
        <v>3</v>
      </c>
      <c r="M288" s="68"/>
      <c r="N288" s="118" t="s">
        <v>161</v>
      </c>
      <c r="O288" s="118"/>
      <c r="P288" s="118"/>
      <c r="Q288" s="118"/>
      <c r="R288" s="118"/>
      <c r="S288" s="118"/>
      <c r="T288" s="118"/>
      <c r="U288" s="118"/>
      <c r="V288" s="118"/>
      <c r="W288" s="118"/>
      <c r="X288" s="118"/>
      <c r="Y288" s="118"/>
      <c r="Z288" s="118"/>
      <c r="AA288" s="118"/>
      <c r="AB288" s="118"/>
      <c r="AC288" s="118"/>
    </row>
    <row r="289" spans="1:35" ht="15.75" thickBot="1" x14ac:dyDescent="0.3">
      <c r="A289" s="82" t="s">
        <v>436</v>
      </c>
      <c r="B289" s="98">
        <v>45474</v>
      </c>
      <c r="C289" s="92" t="s">
        <v>47</v>
      </c>
      <c r="D289" s="93">
        <v>1452.42</v>
      </c>
      <c r="E289" s="88">
        <v>0.21</v>
      </c>
      <c r="F289" s="87">
        <f t="shared" ref="F289" si="208">D289*E289</f>
        <v>305.00819999999999</v>
      </c>
      <c r="G289" s="93">
        <f t="shared" ref="G289" si="209">D289+F289</f>
        <v>1757.4282000000001</v>
      </c>
      <c r="H289" s="94" t="s">
        <v>1</v>
      </c>
      <c r="I289" s="87"/>
      <c r="J289" s="95">
        <f t="shared" ref="J289" si="210">D289+F289-I289</f>
        <v>1757.4282000000001</v>
      </c>
      <c r="K289" s="133" t="s">
        <v>2</v>
      </c>
      <c r="L289" s="54" t="s">
        <v>3</v>
      </c>
      <c r="M289" s="68"/>
      <c r="N289" s="118" t="s">
        <v>161</v>
      </c>
      <c r="O289" s="118"/>
      <c r="P289" s="118"/>
      <c r="Q289" s="118"/>
      <c r="R289" s="118"/>
      <c r="S289" s="118"/>
      <c r="T289" s="118"/>
      <c r="U289" s="118"/>
      <c r="V289" s="118"/>
      <c r="W289" s="118"/>
      <c r="X289" s="118"/>
      <c r="Y289" s="118"/>
      <c r="Z289" s="118"/>
      <c r="AA289" s="118"/>
      <c r="AB289" s="118"/>
      <c r="AC289" s="118"/>
    </row>
    <row r="290" spans="1:35" ht="15.75" thickBot="1" x14ac:dyDescent="0.3">
      <c r="B290" s="209" t="s">
        <v>158</v>
      </c>
      <c r="C290" s="210"/>
      <c r="D290" s="319" t="s">
        <v>209</v>
      </c>
      <c r="E290" s="322" t="s">
        <v>210</v>
      </c>
      <c r="F290" s="212" t="s">
        <v>223</v>
      </c>
      <c r="G290" s="323" t="s">
        <v>212</v>
      </c>
      <c r="H290" s="211" t="s">
        <v>205</v>
      </c>
      <c r="I290" s="324" t="s">
        <v>206</v>
      </c>
      <c r="J290" s="325"/>
      <c r="K290" s="213" t="s">
        <v>208</v>
      </c>
      <c r="L290" s="213" t="s">
        <v>216</v>
      </c>
      <c r="M290" s="467"/>
      <c r="N290" s="464" t="s">
        <v>217</v>
      </c>
      <c r="O290" s="482" t="s">
        <v>385</v>
      </c>
      <c r="P290" s="483" t="s">
        <v>386</v>
      </c>
      <c r="Q290" s="548"/>
      <c r="R290" s="548"/>
      <c r="S290" s="548"/>
      <c r="T290" s="548"/>
      <c r="U290" s="118"/>
      <c r="V290" s="118"/>
      <c r="W290" s="118"/>
      <c r="X290" s="118"/>
      <c r="Y290" s="118"/>
      <c r="Z290" s="118"/>
      <c r="AA290" s="118"/>
      <c r="AB290" s="118"/>
      <c r="AC290" s="118"/>
    </row>
    <row r="291" spans="1:35" ht="30.75" thickBot="1" x14ac:dyDescent="0.3">
      <c r="B291" s="366" t="s">
        <v>48</v>
      </c>
      <c r="C291" s="469"/>
      <c r="D291" s="367">
        <v>1</v>
      </c>
      <c r="E291" s="470">
        <v>1302.42</v>
      </c>
      <c r="F291" s="470"/>
      <c r="G291" s="470">
        <v>1575.93</v>
      </c>
      <c r="H291" s="471" t="s">
        <v>51</v>
      </c>
      <c r="I291" s="440" t="s">
        <v>22</v>
      </c>
      <c r="J291" s="317"/>
      <c r="K291" s="476" t="s">
        <v>214</v>
      </c>
      <c r="L291" s="472" t="s">
        <v>362</v>
      </c>
      <c r="M291" s="125"/>
      <c r="O291" s="544">
        <v>-150</v>
      </c>
      <c r="P291" s="118"/>
      <c r="Q291" s="118"/>
      <c r="R291" s="118"/>
      <c r="S291" s="118"/>
      <c r="T291" s="118"/>
      <c r="U291" s="118"/>
      <c r="V291" s="118"/>
      <c r="W291" s="118"/>
      <c r="X291" s="118"/>
      <c r="Y291" s="118"/>
      <c r="Z291" s="118"/>
      <c r="AA291" s="118"/>
      <c r="AB291" s="118"/>
      <c r="AC291" s="118"/>
    </row>
    <row r="292" spans="1:35" ht="60.75" thickBot="1" x14ac:dyDescent="0.3">
      <c r="A292" s="481" t="s">
        <v>301</v>
      </c>
      <c r="B292" s="98">
        <v>45404</v>
      </c>
      <c r="C292" s="92"/>
      <c r="D292" s="93"/>
      <c r="E292" s="88">
        <v>0.21</v>
      </c>
      <c r="F292" s="87">
        <f t="shared" ref="F292" si="211">D292*E292</f>
        <v>0</v>
      </c>
      <c r="G292" s="93">
        <f t="shared" ref="G292" si="212">D292+F292</f>
        <v>0</v>
      </c>
      <c r="H292" s="94" t="s">
        <v>1</v>
      </c>
      <c r="I292" s="87">
        <f>0.15*D292</f>
        <v>0</v>
      </c>
      <c r="J292" s="95">
        <f t="shared" ref="J292" si="213">D292+F292-I292</f>
        <v>0</v>
      </c>
      <c r="K292" s="133" t="s">
        <v>2</v>
      </c>
      <c r="L292" s="54" t="s">
        <v>3</v>
      </c>
      <c r="M292" s="68"/>
      <c r="N292" s="480" t="s">
        <v>382</v>
      </c>
      <c r="O292" s="118"/>
      <c r="P292" s="118"/>
      <c r="Q292" s="118"/>
      <c r="R292" s="118"/>
      <c r="S292" s="118"/>
      <c r="T292" s="118"/>
      <c r="U292" s="118"/>
      <c r="V292" s="118"/>
      <c r="W292" s="118"/>
      <c r="X292" s="118"/>
      <c r="Y292" s="118"/>
      <c r="Z292" s="118"/>
      <c r="AA292" s="118"/>
      <c r="AB292" s="118"/>
      <c r="AC292" s="118"/>
    </row>
    <row r="293" spans="1:35" ht="15.75" thickBot="1" x14ac:dyDescent="0.3">
      <c r="A293" s="208" t="s">
        <v>302</v>
      </c>
      <c r="B293" s="98">
        <v>45474</v>
      </c>
      <c r="C293" s="92" t="s">
        <v>45</v>
      </c>
      <c r="D293" s="93">
        <v>3538.92</v>
      </c>
      <c r="E293" s="88">
        <v>0.21</v>
      </c>
      <c r="F293" s="87">
        <f t="shared" ref="F293" si="214">D293*E293</f>
        <v>743.17319999999995</v>
      </c>
      <c r="G293" s="93">
        <f t="shared" ref="G293" si="215">D293+F293</f>
        <v>4282.0932000000003</v>
      </c>
      <c r="H293" s="94" t="s">
        <v>1</v>
      </c>
      <c r="I293" s="87"/>
      <c r="J293" s="95">
        <f t="shared" ref="J293" si="216">D293+F293-I293</f>
        <v>4282.0932000000003</v>
      </c>
      <c r="K293" s="133" t="s">
        <v>2</v>
      </c>
      <c r="L293" s="54" t="s">
        <v>3</v>
      </c>
      <c r="M293" s="68"/>
      <c r="N293" s="118" t="s">
        <v>162</v>
      </c>
      <c r="O293" s="118"/>
      <c r="P293" s="118"/>
      <c r="Q293" s="118"/>
      <c r="R293" s="118"/>
      <c r="S293" s="118"/>
      <c r="T293" s="118"/>
      <c r="U293" s="118"/>
      <c r="V293" s="118"/>
      <c r="W293" s="118"/>
      <c r="X293" s="118"/>
      <c r="Y293" s="118"/>
      <c r="Z293" s="118"/>
      <c r="AA293" s="118"/>
      <c r="AB293" s="118"/>
      <c r="AC293" s="118"/>
    </row>
    <row r="294" spans="1:35" ht="15.75" thickBot="1" x14ac:dyDescent="0.3">
      <c r="A294" s="82" t="s">
        <v>436</v>
      </c>
      <c r="B294" s="98">
        <v>45474</v>
      </c>
      <c r="C294" s="92" t="s">
        <v>45</v>
      </c>
      <c r="D294" s="93">
        <v>4038.92</v>
      </c>
      <c r="E294" s="88">
        <v>0.21</v>
      </c>
      <c r="F294" s="87">
        <f t="shared" ref="F294" si="217">D294*E294</f>
        <v>848.17319999999995</v>
      </c>
      <c r="G294" s="93">
        <f t="shared" ref="G294" si="218">D294+F294</f>
        <v>4887.0932000000003</v>
      </c>
      <c r="H294" s="94" t="s">
        <v>1</v>
      </c>
      <c r="I294" s="87"/>
      <c r="J294" s="95">
        <f t="shared" ref="J294" si="219">D294+F294-I294</f>
        <v>4887.0932000000003</v>
      </c>
      <c r="K294" s="133" t="s">
        <v>2</v>
      </c>
      <c r="L294" s="54" t="s">
        <v>3</v>
      </c>
      <c r="M294" s="68"/>
      <c r="N294" s="118" t="s">
        <v>162</v>
      </c>
      <c r="O294" s="118"/>
      <c r="P294" s="118"/>
      <c r="Q294" s="118"/>
      <c r="R294" s="118"/>
      <c r="S294" s="118"/>
      <c r="T294" s="118"/>
      <c r="U294" s="118"/>
      <c r="V294" s="118"/>
      <c r="W294" s="118"/>
      <c r="X294" s="118"/>
      <c r="Y294" s="118"/>
      <c r="Z294" s="118"/>
      <c r="AA294" s="118"/>
      <c r="AB294" s="118"/>
      <c r="AC294" s="118"/>
    </row>
    <row r="295" spans="1:35" ht="15.75" thickBot="1" x14ac:dyDescent="0.3">
      <c r="B295" s="209" t="s">
        <v>158</v>
      </c>
      <c r="C295" s="210"/>
      <c r="D295" s="319" t="s">
        <v>209</v>
      </c>
      <c r="E295" s="322" t="s">
        <v>210</v>
      </c>
      <c r="F295" s="212" t="s">
        <v>223</v>
      </c>
      <c r="G295" s="323" t="s">
        <v>212</v>
      </c>
      <c r="H295" s="211" t="s">
        <v>205</v>
      </c>
      <c r="I295" s="324" t="s">
        <v>206</v>
      </c>
      <c r="J295" s="325"/>
      <c r="K295" s="213" t="s">
        <v>208</v>
      </c>
      <c r="L295" s="213" t="s">
        <v>216</v>
      </c>
      <c r="M295" s="467"/>
      <c r="N295" s="464" t="s">
        <v>217</v>
      </c>
      <c r="O295" s="482" t="s">
        <v>385</v>
      </c>
      <c r="P295" s="483" t="s">
        <v>386</v>
      </c>
      <c r="Q295" s="548"/>
      <c r="R295" s="548"/>
      <c r="S295" s="548"/>
      <c r="T295" s="548"/>
      <c r="U295" s="118"/>
      <c r="V295" s="118"/>
      <c r="W295" s="118"/>
      <c r="X295" s="118"/>
      <c r="Y295" s="118"/>
      <c r="Z295" s="118"/>
      <c r="AA295" s="118"/>
      <c r="AB295" s="118"/>
      <c r="AC295" s="118"/>
    </row>
    <row r="296" spans="1:35" ht="30.75" thickBot="1" x14ac:dyDescent="0.3">
      <c r="B296" s="454" t="s">
        <v>46</v>
      </c>
      <c r="C296" s="455"/>
      <c r="D296" s="456">
        <v>1</v>
      </c>
      <c r="E296" s="457">
        <v>3538.92</v>
      </c>
      <c r="F296" s="457"/>
      <c r="G296" s="457">
        <v>4282.09</v>
      </c>
      <c r="H296" s="458" t="s">
        <v>51</v>
      </c>
      <c r="I296" s="459" t="s">
        <v>22</v>
      </c>
      <c r="J296" s="460"/>
      <c r="K296" s="466" t="s">
        <v>214</v>
      </c>
      <c r="L296" s="477" t="s">
        <v>362</v>
      </c>
      <c r="M296" s="478"/>
      <c r="O296" s="544">
        <v>-500</v>
      </c>
    </row>
    <row r="297" spans="1:35" ht="15.75" thickBot="1" x14ac:dyDescent="0.3">
      <c r="A297" s="82" t="s">
        <v>302</v>
      </c>
      <c r="B297" s="98">
        <v>45517</v>
      </c>
      <c r="C297" s="92"/>
      <c r="D297" s="93">
        <v>6835.38</v>
      </c>
      <c r="E297" s="88">
        <v>0.21</v>
      </c>
      <c r="F297" s="87">
        <f t="shared" ref="F297" si="220">D297*E297</f>
        <v>1435.4297999999999</v>
      </c>
      <c r="G297" s="93">
        <f t="shared" ref="G297" si="221">D297+F297</f>
        <v>8270.8097999999991</v>
      </c>
      <c r="H297" s="94" t="s">
        <v>1</v>
      </c>
      <c r="I297" s="87"/>
      <c r="J297" s="95">
        <f t="shared" ref="J297" si="222">D297+F297-I297</f>
        <v>8270.8097999999991</v>
      </c>
      <c r="K297" s="133" t="s">
        <v>2</v>
      </c>
      <c r="L297" s="54" t="s">
        <v>3</v>
      </c>
      <c r="M297" s="68"/>
      <c r="N297" s="118" t="s">
        <v>369</v>
      </c>
      <c r="O297" s="118"/>
      <c r="P297" s="118"/>
      <c r="Q297" s="118"/>
      <c r="R297" s="118"/>
      <c r="S297" s="118"/>
      <c r="T297" s="118"/>
      <c r="U297" s="118"/>
      <c r="V297" s="118"/>
      <c r="W297" s="118"/>
      <c r="X297" s="118"/>
      <c r="Y297" s="118"/>
      <c r="Z297" s="118"/>
      <c r="AA297" s="118"/>
      <c r="AB297" s="118"/>
      <c r="AC297" s="118"/>
    </row>
    <row r="298" spans="1:35" ht="15.75" thickBot="1" x14ac:dyDescent="0.3">
      <c r="A298" s="82" t="s">
        <v>436</v>
      </c>
      <c r="B298" s="98">
        <v>45517</v>
      </c>
      <c r="C298" s="92"/>
      <c r="D298" s="93">
        <v>7021.38</v>
      </c>
      <c r="E298" s="88">
        <v>0.21</v>
      </c>
      <c r="F298" s="87">
        <f t="shared" ref="F298" si="223">D298*E298</f>
        <v>1474.4898000000001</v>
      </c>
      <c r="G298" s="93">
        <f t="shared" ref="G298" si="224">D298+F298</f>
        <v>8495.8698000000004</v>
      </c>
      <c r="H298" s="94" t="s">
        <v>1</v>
      </c>
      <c r="I298" s="87"/>
      <c r="J298" s="95">
        <f t="shared" ref="J298" si="225">D298+F298-I298</f>
        <v>8495.8698000000004</v>
      </c>
      <c r="K298" s="133" t="s">
        <v>2</v>
      </c>
      <c r="L298" s="54" t="s">
        <v>3</v>
      </c>
      <c r="M298" s="68"/>
      <c r="N298" s="118" t="s">
        <v>369</v>
      </c>
      <c r="O298" s="118"/>
      <c r="P298" s="118"/>
      <c r="Q298" s="118"/>
      <c r="R298" s="118"/>
      <c r="S298" s="118"/>
      <c r="T298" s="118"/>
      <c r="U298" s="118"/>
      <c r="V298" s="118"/>
      <c r="W298" s="118"/>
      <c r="X298" s="118"/>
      <c r="Y298" s="118"/>
      <c r="Z298" s="118"/>
      <c r="AA298" s="118"/>
      <c r="AB298" s="118"/>
      <c r="AC298" s="118"/>
    </row>
    <row r="299" spans="1:35" ht="15.75" thickBot="1" x14ac:dyDescent="0.3">
      <c r="B299" s="146" t="s">
        <v>158</v>
      </c>
      <c r="C299" s="174"/>
      <c r="D299" s="396" t="s">
        <v>209</v>
      </c>
      <c r="E299" s="357" t="s">
        <v>210</v>
      </c>
      <c r="F299" s="186" t="s">
        <v>223</v>
      </c>
      <c r="G299" s="358" t="s">
        <v>212</v>
      </c>
      <c r="H299" s="157" t="s">
        <v>205</v>
      </c>
      <c r="I299" s="359" t="s">
        <v>206</v>
      </c>
      <c r="J299" s="360"/>
      <c r="K299" s="167" t="s">
        <v>208</v>
      </c>
      <c r="L299" s="167" t="s">
        <v>216</v>
      </c>
      <c r="M299" s="465"/>
      <c r="N299" s="464" t="s">
        <v>217</v>
      </c>
      <c r="O299" s="482" t="s">
        <v>385</v>
      </c>
      <c r="P299" s="483" t="s">
        <v>386</v>
      </c>
      <c r="Q299" s="548"/>
      <c r="R299" s="548"/>
      <c r="S299" s="548"/>
      <c r="T299" s="548"/>
      <c r="AI299" t="s">
        <v>87</v>
      </c>
    </row>
    <row r="300" spans="1:35" ht="30.75" thickBot="1" x14ac:dyDescent="0.3">
      <c r="B300" s="454" t="s">
        <v>370</v>
      </c>
      <c r="C300" s="455"/>
      <c r="D300" s="456">
        <v>1</v>
      </c>
      <c r="E300" s="457">
        <v>6835.38</v>
      </c>
      <c r="F300" s="457"/>
      <c r="G300" s="457">
        <v>8270.81</v>
      </c>
      <c r="H300" s="479" t="s">
        <v>372</v>
      </c>
      <c r="I300" s="459" t="s">
        <v>22</v>
      </c>
      <c r="J300" s="460"/>
      <c r="K300" s="466" t="s">
        <v>378</v>
      </c>
      <c r="L300" s="461" t="s">
        <v>373</v>
      </c>
      <c r="M300" s="478"/>
      <c r="O300" s="544">
        <v>-186</v>
      </c>
      <c r="AD300" t="s">
        <v>44</v>
      </c>
    </row>
    <row r="301" spans="1:35" ht="16.5" thickBot="1" x14ac:dyDescent="0.3">
      <c r="A301" s="82" t="s">
        <v>302</v>
      </c>
      <c r="B301" s="98">
        <v>45517</v>
      </c>
      <c r="C301" s="92"/>
      <c r="D301" s="93">
        <v>5504.28</v>
      </c>
      <c r="E301" s="88">
        <v>0.21</v>
      </c>
      <c r="F301" s="87">
        <f t="shared" ref="F301" si="226">D301*E301</f>
        <v>1155.8987999999999</v>
      </c>
      <c r="G301" s="93">
        <f t="shared" ref="G301" si="227">D301+F301</f>
        <v>6660.1787999999997</v>
      </c>
      <c r="H301" s="94" t="s">
        <v>1</v>
      </c>
      <c r="I301" s="87"/>
      <c r="J301" s="95">
        <f t="shared" ref="J301" si="228">D301+F301-I301</f>
        <v>6660.1787999999997</v>
      </c>
      <c r="K301" s="133" t="s">
        <v>2</v>
      </c>
      <c r="L301" s="54" t="s">
        <v>3</v>
      </c>
      <c r="M301" s="68"/>
      <c r="N301" s="118" t="s">
        <v>374</v>
      </c>
      <c r="O301" s="118"/>
      <c r="P301" s="118"/>
      <c r="Q301" s="118"/>
      <c r="R301" s="118"/>
      <c r="S301" s="118"/>
      <c r="T301" s="118"/>
      <c r="U301" s="118"/>
      <c r="V301" s="118"/>
      <c r="W301" s="118"/>
      <c r="X301" s="118"/>
      <c r="Y301" s="118"/>
      <c r="Z301" s="118"/>
      <c r="AA301" s="118"/>
      <c r="AB301" s="118"/>
      <c r="AC301" s="118"/>
      <c r="AE301" s="78" t="s">
        <v>92</v>
      </c>
    </row>
    <row r="302" spans="1:35" ht="15.75" thickBot="1" x14ac:dyDescent="0.3">
      <c r="B302" s="146" t="s">
        <v>158</v>
      </c>
      <c r="C302" s="174"/>
      <c r="D302" s="396" t="s">
        <v>209</v>
      </c>
      <c r="E302" s="357" t="s">
        <v>210</v>
      </c>
      <c r="F302" s="186" t="s">
        <v>223</v>
      </c>
      <c r="G302" s="358" t="s">
        <v>212</v>
      </c>
      <c r="H302" s="157" t="s">
        <v>205</v>
      </c>
      <c r="I302" s="359" t="s">
        <v>206</v>
      </c>
      <c r="J302" s="360"/>
      <c r="K302" s="167" t="s">
        <v>208</v>
      </c>
      <c r="L302" s="167" t="s">
        <v>216</v>
      </c>
      <c r="M302" s="465"/>
      <c r="N302" s="464" t="s">
        <v>217</v>
      </c>
      <c r="O302" s="482" t="s">
        <v>385</v>
      </c>
      <c r="P302" s="483" t="s">
        <v>386</v>
      </c>
      <c r="Q302" s="548"/>
      <c r="R302" s="548"/>
      <c r="S302" s="548"/>
      <c r="T302" s="548"/>
    </row>
    <row r="303" spans="1:35" ht="30.75" thickBot="1" x14ac:dyDescent="0.3">
      <c r="B303" s="454" t="s">
        <v>371</v>
      </c>
      <c r="C303" s="455"/>
      <c r="D303" s="456">
        <v>1</v>
      </c>
      <c r="E303" s="457">
        <v>5504.28</v>
      </c>
      <c r="F303" s="457"/>
      <c r="G303" s="457">
        <v>6660.18</v>
      </c>
      <c r="H303" s="479" t="s">
        <v>372</v>
      </c>
      <c r="I303" s="459" t="s">
        <v>22</v>
      </c>
      <c r="J303" s="460"/>
      <c r="K303" s="466" t="s">
        <v>378</v>
      </c>
      <c r="L303" s="461" t="s">
        <v>373</v>
      </c>
      <c r="M303" s="478"/>
      <c r="O303" s="518">
        <v>0</v>
      </c>
      <c r="P303" s="118"/>
      <c r="Q303" s="118"/>
      <c r="R303" s="118"/>
      <c r="S303" s="118"/>
      <c r="T303" s="118"/>
      <c r="U303" s="118"/>
      <c r="V303" s="118"/>
      <c r="W303" s="118"/>
      <c r="X303" s="118"/>
      <c r="Y303" s="118"/>
      <c r="Z303" s="118"/>
      <c r="AA303" s="118"/>
      <c r="AB303" s="118"/>
      <c r="AC303" s="118"/>
    </row>
    <row r="304" spans="1:35" ht="15.75" thickBot="1" x14ac:dyDescent="0.3">
      <c r="A304" s="82" t="s">
        <v>302</v>
      </c>
      <c r="B304" s="98">
        <v>45517</v>
      </c>
      <c r="C304" s="92"/>
      <c r="D304" s="93">
        <v>6101.27</v>
      </c>
      <c r="E304" s="88">
        <v>0.21</v>
      </c>
      <c r="F304" s="87">
        <f t="shared" ref="F304" si="229">D304*E304</f>
        <v>1281.2667000000001</v>
      </c>
      <c r="G304" s="93">
        <f t="shared" ref="G304" si="230">D304+F304</f>
        <v>7382.5367000000006</v>
      </c>
      <c r="H304" s="94" t="s">
        <v>1</v>
      </c>
      <c r="I304" s="87"/>
      <c r="J304" s="95">
        <f t="shared" ref="J304" si="231">D304+F304-I304</f>
        <v>7382.5367000000006</v>
      </c>
      <c r="K304" s="133" t="s">
        <v>2</v>
      </c>
      <c r="L304" s="54" t="s">
        <v>3</v>
      </c>
      <c r="M304" s="68"/>
      <c r="N304" s="118" t="s">
        <v>379</v>
      </c>
      <c r="AD304" t="s">
        <v>44</v>
      </c>
    </row>
    <row r="305" spans="1:32" ht="15.75" thickBot="1" x14ac:dyDescent="0.3">
      <c r="A305" s="82" t="s">
        <v>436</v>
      </c>
      <c r="B305" s="98">
        <v>45517</v>
      </c>
      <c r="C305" s="92"/>
      <c r="D305" s="93">
        <v>6416.27</v>
      </c>
      <c r="E305" s="88">
        <v>0.21</v>
      </c>
      <c r="F305" s="87">
        <f t="shared" ref="F305" si="232">D305*E305</f>
        <v>1347.4167</v>
      </c>
      <c r="G305" s="93">
        <f t="shared" ref="G305" si="233">D305+F305</f>
        <v>7763.6867000000002</v>
      </c>
      <c r="H305" s="94" t="s">
        <v>1</v>
      </c>
      <c r="I305" s="87"/>
      <c r="J305" s="95">
        <f t="shared" ref="J305" si="234">D305+F305-I305</f>
        <v>7763.6867000000002</v>
      </c>
      <c r="K305" s="133" t="s">
        <v>2</v>
      </c>
      <c r="L305" s="54" t="s">
        <v>3</v>
      </c>
      <c r="M305" s="68"/>
      <c r="N305" s="118" t="s">
        <v>379</v>
      </c>
    </row>
    <row r="306" spans="1:32" ht="15.75" thickBot="1" x14ac:dyDescent="0.3">
      <c r="B306" s="146" t="s">
        <v>158</v>
      </c>
      <c r="C306" s="174"/>
      <c r="D306" s="396" t="s">
        <v>209</v>
      </c>
      <c r="E306" s="357" t="s">
        <v>210</v>
      </c>
      <c r="F306" s="186" t="s">
        <v>223</v>
      </c>
      <c r="G306" s="358" t="s">
        <v>212</v>
      </c>
      <c r="H306" s="157" t="s">
        <v>205</v>
      </c>
      <c r="I306" s="359" t="s">
        <v>206</v>
      </c>
      <c r="J306" s="360"/>
      <c r="K306" s="167" t="s">
        <v>208</v>
      </c>
      <c r="L306" s="167" t="s">
        <v>216</v>
      </c>
      <c r="M306" s="465"/>
      <c r="N306" s="464" t="s">
        <v>217</v>
      </c>
      <c r="O306" s="482" t="s">
        <v>385</v>
      </c>
      <c r="P306" s="483" t="s">
        <v>386</v>
      </c>
      <c r="Q306" s="548"/>
      <c r="R306" s="548"/>
      <c r="S306" s="548"/>
      <c r="T306" s="548"/>
      <c r="U306" s="118"/>
      <c r="V306" s="118"/>
      <c r="W306" s="118"/>
      <c r="X306" s="118"/>
      <c r="Y306" s="118"/>
      <c r="Z306" s="118"/>
      <c r="AA306" s="118"/>
      <c r="AB306" s="118"/>
      <c r="AC306" s="118"/>
      <c r="AF306" t="s">
        <v>36</v>
      </c>
    </row>
    <row r="307" spans="1:32" ht="30.75" thickBot="1" x14ac:dyDescent="0.3">
      <c r="B307" s="454" t="s">
        <v>375</v>
      </c>
      <c r="C307" s="455"/>
      <c r="D307" s="456">
        <v>1</v>
      </c>
      <c r="E307" s="457">
        <v>6101.27</v>
      </c>
      <c r="F307" s="457"/>
      <c r="G307" s="457">
        <v>7382.54</v>
      </c>
      <c r="H307" s="479" t="s">
        <v>372</v>
      </c>
      <c r="I307" s="459" t="s">
        <v>22</v>
      </c>
      <c r="J307" s="460"/>
      <c r="K307" s="466" t="s">
        <v>378</v>
      </c>
      <c r="L307" s="461" t="s">
        <v>373</v>
      </c>
      <c r="M307" s="478"/>
      <c r="O307" s="544">
        <v>-315</v>
      </c>
    </row>
    <row r="308" spans="1:32" ht="15.75" thickBot="1" x14ac:dyDescent="0.3">
      <c r="A308" s="82" t="s">
        <v>302</v>
      </c>
      <c r="B308" s="98">
        <v>45517</v>
      </c>
      <c r="C308" s="92"/>
      <c r="D308" s="93">
        <v>12380.65</v>
      </c>
      <c r="E308" s="88">
        <v>0.21</v>
      </c>
      <c r="F308" s="87">
        <f t="shared" ref="F308" si="235">D308*E308</f>
        <v>2599.9364999999998</v>
      </c>
      <c r="G308" s="93">
        <f t="shared" ref="G308" si="236">D308+F308</f>
        <v>14980.586499999999</v>
      </c>
      <c r="H308" s="94" t="s">
        <v>1</v>
      </c>
      <c r="I308" s="87"/>
      <c r="J308" s="95">
        <f t="shared" ref="J308" si="237">D308+F308-I308</f>
        <v>14980.586499999999</v>
      </c>
      <c r="K308" s="133" t="s">
        <v>2</v>
      </c>
      <c r="L308" s="54" t="s">
        <v>3</v>
      </c>
      <c r="M308" s="68"/>
      <c r="N308" s="118" t="s">
        <v>380</v>
      </c>
    </row>
    <row r="309" spans="1:32" ht="15.75" thickBot="1" x14ac:dyDescent="0.3">
      <c r="A309" s="82" t="s">
        <v>436</v>
      </c>
      <c r="B309" s="98">
        <v>45517</v>
      </c>
      <c r="C309" s="92"/>
      <c r="D309" s="93">
        <v>12420.65</v>
      </c>
      <c r="E309" s="88">
        <v>0.21</v>
      </c>
      <c r="F309" s="87">
        <f t="shared" ref="F309" si="238">D309*E309</f>
        <v>2608.3364999999999</v>
      </c>
      <c r="G309" s="93">
        <f t="shared" ref="G309" si="239">D309+F309</f>
        <v>15028.986499999999</v>
      </c>
      <c r="H309" s="94" t="s">
        <v>1</v>
      </c>
      <c r="I309" s="87"/>
      <c r="J309" s="95">
        <f t="shared" ref="J309" si="240">D309+F309-I309</f>
        <v>15028.986499999999</v>
      </c>
      <c r="K309" s="133" t="s">
        <v>2</v>
      </c>
      <c r="L309" s="54" t="s">
        <v>3</v>
      </c>
      <c r="M309" s="68"/>
      <c r="N309" s="118" t="s">
        <v>380</v>
      </c>
    </row>
    <row r="310" spans="1:32" ht="15.75" thickBot="1" x14ac:dyDescent="0.3">
      <c r="B310" s="146" t="s">
        <v>158</v>
      </c>
      <c r="C310" s="174"/>
      <c r="D310" s="396" t="s">
        <v>209</v>
      </c>
      <c r="E310" s="357" t="s">
        <v>210</v>
      </c>
      <c r="F310" s="186" t="s">
        <v>223</v>
      </c>
      <c r="G310" s="358" t="s">
        <v>212</v>
      </c>
      <c r="H310" s="157" t="s">
        <v>205</v>
      </c>
      <c r="I310" s="359" t="s">
        <v>206</v>
      </c>
      <c r="J310" s="360"/>
      <c r="K310" s="167" t="s">
        <v>208</v>
      </c>
      <c r="L310" s="167" t="s">
        <v>216</v>
      </c>
      <c r="M310" s="465"/>
      <c r="N310" s="464" t="s">
        <v>217</v>
      </c>
      <c r="O310" s="482" t="s">
        <v>385</v>
      </c>
      <c r="P310" s="483" t="s">
        <v>386</v>
      </c>
      <c r="Q310" s="548"/>
      <c r="R310" s="548"/>
      <c r="S310" s="548"/>
      <c r="T310" s="548"/>
      <c r="AE310" t="s">
        <v>118</v>
      </c>
    </row>
    <row r="311" spans="1:32" ht="30.75" thickBot="1" x14ac:dyDescent="0.3">
      <c r="B311" s="454" t="s">
        <v>376</v>
      </c>
      <c r="C311" s="455"/>
      <c r="D311" s="456">
        <v>1</v>
      </c>
      <c r="E311" s="457">
        <v>12380.65</v>
      </c>
      <c r="F311" s="457"/>
      <c r="G311" s="457">
        <v>14980.59</v>
      </c>
      <c r="H311" s="479" t="s">
        <v>372</v>
      </c>
      <c r="I311" s="459" t="s">
        <v>22</v>
      </c>
      <c r="J311" s="460"/>
      <c r="K311" s="466" t="s">
        <v>378</v>
      </c>
      <c r="L311" s="461" t="s">
        <v>373</v>
      </c>
      <c r="M311" s="478"/>
      <c r="O311" s="544">
        <v>-40</v>
      </c>
    </row>
    <row r="312" spans="1:32" ht="15.75" thickBot="1" x14ac:dyDescent="0.3">
      <c r="A312" s="82" t="s">
        <v>302</v>
      </c>
      <c r="B312" s="98"/>
      <c r="C312" s="92"/>
      <c r="D312" s="93">
        <v>11823.12</v>
      </c>
      <c r="E312" s="88">
        <v>0.21</v>
      </c>
      <c r="F312" s="87">
        <f t="shared" ref="F312" si="241">D312*E312</f>
        <v>2482.8552</v>
      </c>
      <c r="G312" s="93">
        <f t="shared" ref="G312" si="242">D312+F312</f>
        <v>14305.975200000001</v>
      </c>
      <c r="H312" s="94" t="s">
        <v>1</v>
      </c>
      <c r="I312" s="87"/>
      <c r="J312" s="95">
        <f t="shared" ref="J312" si="243">D312+F312-I312</f>
        <v>14305.975200000001</v>
      </c>
      <c r="K312" s="133" t="s">
        <v>2</v>
      </c>
      <c r="L312" s="54" t="s">
        <v>3</v>
      </c>
      <c r="M312" s="68"/>
      <c r="N312" s="118" t="s">
        <v>381</v>
      </c>
      <c r="O312" s="118"/>
      <c r="P312" s="118"/>
      <c r="Q312" s="118"/>
      <c r="R312" s="118"/>
      <c r="S312" s="118"/>
      <c r="T312" s="118"/>
      <c r="U312" s="118"/>
      <c r="V312" s="118"/>
      <c r="W312" s="118"/>
      <c r="X312" s="118"/>
      <c r="Y312" s="118"/>
      <c r="Z312" s="118"/>
      <c r="AA312" s="118"/>
      <c r="AB312" s="118"/>
      <c r="AC312" s="118"/>
    </row>
    <row r="313" spans="1:32" ht="15.75" thickBot="1" x14ac:dyDescent="0.3">
      <c r="B313" s="146" t="s">
        <v>158</v>
      </c>
      <c r="C313" s="174"/>
      <c r="D313" s="396" t="s">
        <v>209</v>
      </c>
      <c r="E313" s="357" t="s">
        <v>210</v>
      </c>
      <c r="F313" s="186" t="s">
        <v>223</v>
      </c>
      <c r="G313" s="358" t="s">
        <v>212</v>
      </c>
      <c r="H313" s="157" t="s">
        <v>205</v>
      </c>
      <c r="I313" s="359" t="s">
        <v>206</v>
      </c>
      <c r="J313" s="360"/>
      <c r="K313" s="167" t="s">
        <v>208</v>
      </c>
      <c r="L313" s="167" t="s">
        <v>216</v>
      </c>
      <c r="M313" s="465"/>
      <c r="N313" s="464" t="s">
        <v>217</v>
      </c>
      <c r="O313" s="482" t="s">
        <v>385</v>
      </c>
      <c r="P313" s="483" t="s">
        <v>386</v>
      </c>
      <c r="Q313" s="548"/>
      <c r="R313" s="548"/>
      <c r="S313" s="548"/>
      <c r="T313" s="548"/>
      <c r="AD313" t="s">
        <v>44</v>
      </c>
    </row>
    <row r="314" spans="1:32" ht="30.75" thickBot="1" x14ac:dyDescent="0.3">
      <c r="B314" s="454" t="s">
        <v>377</v>
      </c>
      <c r="C314" s="455"/>
      <c r="D314" s="456">
        <v>1</v>
      </c>
      <c r="E314" s="457">
        <v>11823.12</v>
      </c>
      <c r="F314" s="457"/>
      <c r="G314" s="457">
        <v>14305.98</v>
      </c>
      <c r="H314" s="479" t="s">
        <v>372</v>
      </c>
      <c r="I314" s="459" t="s">
        <v>22</v>
      </c>
      <c r="J314" s="460"/>
      <c r="K314" s="466" t="s">
        <v>378</v>
      </c>
      <c r="L314" s="461" t="s">
        <v>373</v>
      </c>
      <c r="M314" s="478"/>
      <c r="O314" s="518">
        <v>0</v>
      </c>
      <c r="P314" s="118"/>
      <c r="Q314" s="118"/>
      <c r="R314" s="118"/>
      <c r="S314" s="118"/>
      <c r="T314" s="118"/>
      <c r="U314" s="118"/>
      <c r="V314" s="118"/>
      <c r="W314" s="118"/>
      <c r="X314" s="118"/>
      <c r="Y314" s="118"/>
      <c r="Z314" s="118"/>
      <c r="AA314" s="118"/>
      <c r="AB314" s="118"/>
      <c r="AC314" s="118"/>
    </row>
    <row r="315" spans="1:32" ht="15.75" thickBot="1" x14ac:dyDescent="0.3">
      <c r="A315" s="82" t="s">
        <v>302</v>
      </c>
      <c r="B315" s="98"/>
      <c r="C315" s="92"/>
      <c r="D315" s="93">
        <v>8375.2999999999993</v>
      </c>
      <c r="E315" s="88">
        <v>0.21</v>
      </c>
      <c r="F315" s="87">
        <f t="shared" ref="F315" si="244">D315*E315</f>
        <v>1758.8129999999999</v>
      </c>
      <c r="G315" s="93">
        <f t="shared" ref="G315" si="245">D315+F315</f>
        <v>10134.112999999999</v>
      </c>
      <c r="H315" s="94" t="s">
        <v>1</v>
      </c>
      <c r="I315" s="87"/>
      <c r="J315" s="95">
        <f t="shared" ref="J315" si="246">D315+F315-I315</f>
        <v>10134.112999999999</v>
      </c>
      <c r="K315" s="133" t="s">
        <v>2</v>
      </c>
      <c r="L315" s="54" t="s">
        <v>3</v>
      </c>
      <c r="M315" s="68"/>
      <c r="N315" s="118" t="s">
        <v>441</v>
      </c>
    </row>
    <row r="316" spans="1:32" ht="15.75" thickBot="1" x14ac:dyDescent="0.3">
      <c r="B316" s="146" t="s">
        <v>158</v>
      </c>
      <c r="C316" s="174"/>
      <c r="D316" s="396" t="s">
        <v>209</v>
      </c>
      <c r="E316" s="357" t="s">
        <v>210</v>
      </c>
      <c r="F316" s="186" t="s">
        <v>223</v>
      </c>
      <c r="G316" s="358" t="s">
        <v>212</v>
      </c>
      <c r="H316" s="157" t="s">
        <v>205</v>
      </c>
      <c r="I316" s="359" t="s">
        <v>206</v>
      </c>
      <c r="J316" s="360"/>
      <c r="K316" s="167" t="s">
        <v>208</v>
      </c>
      <c r="L316" s="167" t="s">
        <v>216</v>
      </c>
      <c r="M316" s="465"/>
      <c r="N316" s="464" t="s">
        <v>217</v>
      </c>
      <c r="O316" s="482" t="s">
        <v>385</v>
      </c>
      <c r="P316" s="483" t="s">
        <v>386</v>
      </c>
      <c r="Q316" s="548"/>
      <c r="R316" s="548"/>
      <c r="S316" s="548"/>
      <c r="T316" s="548"/>
      <c r="U316" s="118"/>
      <c r="V316" s="118"/>
      <c r="W316" s="118"/>
      <c r="X316" s="118"/>
      <c r="Y316" s="118"/>
      <c r="Z316" s="118"/>
      <c r="AA316" s="118"/>
      <c r="AB316" s="118"/>
      <c r="AC316" s="118"/>
    </row>
    <row r="317" spans="1:32" ht="30.75" thickBot="1" x14ac:dyDescent="0.3">
      <c r="B317" s="454" t="s">
        <v>383</v>
      </c>
      <c r="C317" s="455"/>
      <c r="D317" s="456">
        <v>1</v>
      </c>
      <c r="E317" s="457">
        <v>8375.2999999999993</v>
      </c>
      <c r="F317" s="457"/>
      <c r="G317" s="457">
        <v>10134.11</v>
      </c>
      <c r="H317" s="479" t="s">
        <v>372</v>
      </c>
      <c r="I317" s="459" t="s">
        <v>22</v>
      </c>
      <c r="J317" s="460"/>
      <c r="K317" s="466" t="s">
        <v>378</v>
      </c>
      <c r="L317" s="461" t="s">
        <v>373</v>
      </c>
      <c r="M317" s="478"/>
      <c r="O317" s="518">
        <v>0</v>
      </c>
      <c r="AD317" t="s">
        <v>44</v>
      </c>
    </row>
    <row r="318" spans="1:32" ht="15.75" thickBot="1" x14ac:dyDescent="0.3">
      <c r="A318" s="82" t="s">
        <v>302</v>
      </c>
      <c r="B318" s="98"/>
      <c r="C318" s="92"/>
      <c r="D318" s="93">
        <v>3404.5</v>
      </c>
      <c r="E318" s="88">
        <v>0.21</v>
      </c>
      <c r="F318" s="87">
        <f t="shared" ref="F318" si="247">D318*E318</f>
        <v>714.94499999999994</v>
      </c>
      <c r="G318" s="93">
        <f t="shared" ref="G318" si="248">D318+F318</f>
        <v>4119.4449999999997</v>
      </c>
      <c r="H318" s="94" t="s">
        <v>1</v>
      </c>
      <c r="I318" s="87"/>
      <c r="J318" s="95">
        <f t="shared" ref="J318" si="249">D318+F318-I318</f>
        <v>4119.4449999999997</v>
      </c>
      <c r="K318" s="133" t="s">
        <v>2</v>
      </c>
      <c r="L318" s="54" t="s">
        <v>3</v>
      </c>
      <c r="M318" s="68"/>
      <c r="N318" s="118" t="s">
        <v>442</v>
      </c>
    </row>
    <row r="319" spans="1:32" ht="15.75" thickBot="1" x14ac:dyDescent="0.3">
      <c r="A319" s="82" t="s">
        <v>436</v>
      </c>
      <c r="B319" s="98"/>
      <c r="C319" s="593"/>
      <c r="D319" s="93">
        <v>4872.5</v>
      </c>
      <c r="E319" s="88">
        <v>0.21</v>
      </c>
      <c r="F319" s="87">
        <f t="shared" ref="F319" si="250">D319*E319</f>
        <v>1023.2249999999999</v>
      </c>
      <c r="G319" s="93">
        <f t="shared" ref="G319" si="251">D319+F319</f>
        <v>5895.7250000000004</v>
      </c>
      <c r="H319" s="94" t="s">
        <v>1</v>
      </c>
      <c r="I319" s="87"/>
      <c r="J319" s="95">
        <f t="shared" ref="J319" si="252">D319+F319-I319</f>
        <v>5895.7250000000004</v>
      </c>
      <c r="K319" s="133" t="s">
        <v>2</v>
      </c>
      <c r="L319" s="54" t="s">
        <v>3</v>
      </c>
      <c r="M319" s="68"/>
      <c r="N319" s="118" t="s">
        <v>464</v>
      </c>
    </row>
    <row r="320" spans="1:32" ht="15.75" thickBot="1" x14ac:dyDescent="0.3">
      <c r="B320" s="146" t="s">
        <v>158</v>
      </c>
      <c r="C320" s="174"/>
      <c r="D320" s="396" t="s">
        <v>209</v>
      </c>
      <c r="E320" s="357" t="s">
        <v>210</v>
      </c>
      <c r="F320" s="186" t="s">
        <v>223</v>
      </c>
      <c r="G320" s="358" t="s">
        <v>212</v>
      </c>
      <c r="H320" s="157" t="s">
        <v>205</v>
      </c>
      <c r="I320" s="359" t="s">
        <v>206</v>
      </c>
      <c r="J320" s="360"/>
      <c r="K320" s="167" t="s">
        <v>208</v>
      </c>
      <c r="L320" s="167" t="s">
        <v>216</v>
      </c>
      <c r="M320" s="465"/>
      <c r="N320" s="464" t="s">
        <v>217</v>
      </c>
      <c r="O320" s="482" t="s">
        <v>385</v>
      </c>
      <c r="P320" s="483" t="s">
        <v>386</v>
      </c>
      <c r="Q320" s="548"/>
      <c r="R320" s="548"/>
      <c r="S320" s="548"/>
      <c r="T320" s="548"/>
    </row>
    <row r="321" spans="1:41" ht="60.75" thickBot="1" x14ac:dyDescent="0.3">
      <c r="B321" s="454" t="s">
        <v>384</v>
      </c>
      <c r="C321" s="455"/>
      <c r="D321" s="456">
        <v>1</v>
      </c>
      <c r="E321" s="457">
        <v>3404.5</v>
      </c>
      <c r="F321" s="457"/>
      <c r="G321" s="457">
        <v>4119.45</v>
      </c>
      <c r="H321" s="479" t="s">
        <v>372</v>
      </c>
      <c r="I321" s="459" t="s">
        <v>22</v>
      </c>
      <c r="J321" s="460"/>
      <c r="K321" s="466" t="s">
        <v>378</v>
      </c>
      <c r="L321" s="477" t="s">
        <v>373</v>
      </c>
      <c r="M321" s="478"/>
      <c r="O321" s="544">
        <v>-708</v>
      </c>
      <c r="AD321" t="s">
        <v>61</v>
      </c>
    </row>
    <row r="322" spans="1:41" x14ac:dyDescent="0.25">
      <c r="B322" s="83"/>
      <c r="C322" s="26"/>
      <c r="D322" s="115"/>
      <c r="E322" s="84"/>
      <c r="F322" s="85"/>
      <c r="G322" s="115"/>
      <c r="H322" s="116"/>
      <c r="I322" s="85"/>
      <c r="J322" s="86"/>
      <c r="K322" s="56"/>
    </row>
    <row r="323" spans="1:41" ht="17.25" x14ac:dyDescent="0.25">
      <c r="G323" s="76">
        <v>8495.8700000000008</v>
      </c>
      <c r="I323" s="77"/>
    </row>
    <row r="324" spans="1:41" ht="17.25" x14ac:dyDescent="0.25">
      <c r="G324" s="76">
        <v>6660.18</v>
      </c>
      <c r="I324" s="77"/>
    </row>
    <row r="325" spans="1:41" ht="17.25" x14ac:dyDescent="0.25">
      <c r="G325" s="76">
        <v>7763.69</v>
      </c>
      <c r="I325" s="77"/>
    </row>
    <row r="326" spans="1:41" ht="17.25" x14ac:dyDescent="0.25">
      <c r="G326" s="76">
        <v>15028.99</v>
      </c>
      <c r="I326" s="77"/>
    </row>
    <row r="327" spans="1:41" ht="17.25" x14ac:dyDescent="0.25">
      <c r="G327" s="76">
        <v>14305.98</v>
      </c>
      <c r="I327" s="77"/>
    </row>
    <row r="328" spans="1:41" ht="17.25" x14ac:dyDescent="0.25">
      <c r="G328" s="76">
        <v>10134.11</v>
      </c>
      <c r="I328" s="77"/>
    </row>
    <row r="329" spans="1:41" ht="17.25" x14ac:dyDescent="0.25">
      <c r="G329" s="76">
        <v>4976.13</v>
      </c>
      <c r="I329" s="77"/>
    </row>
    <row r="330" spans="1:41" ht="17.25" x14ac:dyDescent="0.25">
      <c r="G330" s="76"/>
      <c r="I330" s="77"/>
    </row>
    <row r="331" spans="1:41" ht="17.25" x14ac:dyDescent="0.25">
      <c r="G331" s="76"/>
      <c r="I331" s="77"/>
    </row>
    <row r="332" spans="1:41" ht="15.75" x14ac:dyDescent="0.25">
      <c r="A332" s="475"/>
      <c r="B332" s="78" t="s">
        <v>54</v>
      </c>
    </row>
    <row r="333" spans="1:41" ht="21.75" x14ac:dyDescent="0.3">
      <c r="A333" s="475"/>
      <c r="B333" s="101" t="s">
        <v>55</v>
      </c>
      <c r="G333" s="76" t="s">
        <v>53</v>
      </c>
      <c r="I333" s="77" t="s">
        <v>22</v>
      </c>
      <c r="L333" s="79" t="s">
        <v>52</v>
      </c>
    </row>
    <row r="334" spans="1:41" x14ac:dyDescent="0.25">
      <c r="A334" s="475"/>
      <c r="B334" t="s">
        <v>56</v>
      </c>
      <c r="AO334" s="102" t="s">
        <v>68</v>
      </c>
    </row>
    <row r="335" spans="1:41" x14ac:dyDescent="0.25">
      <c r="A335" s="475"/>
      <c r="B335" s="101"/>
      <c r="AO335" s="102"/>
    </row>
    <row r="336" spans="1:41" ht="17.25" x14ac:dyDescent="0.25">
      <c r="A336" s="475"/>
      <c r="H336" s="97" t="s">
        <v>58</v>
      </c>
      <c r="I336" s="77" t="s">
        <v>22</v>
      </c>
      <c r="L336" t="s">
        <v>59</v>
      </c>
    </row>
    <row r="337" spans="1:32" ht="17.25" x14ac:dyDescent="0.25">
      <c r="A337" s="475"/>
      <c r="H337" s="97" t="s">
        <v>60</v>
      </c>
      <c r="I337" s="77" t="s">
        <v>22</v>
      </c>
      <c r="L337" t="s">
        <v>62</v>
      </c>
    </row>
    <row r="338" spans="1:32" x14ac:dyDescent="0.25">
      <c r="A338" s="475"/>
      <c r="L338" t="s">
        <v>63</v>
      </c>
    </row>
    <row r="339" spans="1:32" x14ac:dyDescent="0.25">
      <c r="A339" s="475"/>
      <c r="L339" t="s">
        <v>64</v>
      </c>
      <c r="M339" s="41"/>
    </row>
    <row r="340" spans="1:32" x14ac:dyDescent="0.25">
      <c r="A340" s="475"/>
    </row>
    <row r="341" spans="1:32" ht="21.75" x14ac:dyDescent="0.3">
      <c r="A341" s="475"/>
      <c r="B341" t="s">
        <v>89</v>
      </c>
      <c r="G341" s="76" t="s">
        <v>86</v>
      </c>
      <c r="I341" s="103" t="s">
        <v>88</v>
      </c>
      <c r="K341" t="s">
        <v>90</v>
      </c>
      <c r="L341" s="79" t="s">
        <v>85</v>
      </c>
    </row>
    <row r="342" spans="1:32" ht="17.25" x14ac:dyDescent="0.25">
      <c r="A342" s="475"/>
      <c r="G342" s="76" t="s">
        <v>91</v>
      </c>
      <c r="I342" s="77" t="s">
        <v>22</v>
      </c>
    </row>
    <row r="343" spans="1:32" x14ac:dyDescent="0.25">
      <c r="A343" s="475"/>
      <c r="G343" t="s">
        <v>93</v>
      </c>
      <c r="I343" s="103" t="s">
        <v>88</v>
      </c>
      <c r="L343" t="s">
        <v>94</v>
      </c>
    </row>
    <row r="344" spans="1:32" x14ac:dyDescent="0.25">
      <c r="A344" s="475"/>
      <c r="L344" t="s">
        <v>95</v>
      </c>
    </row>
    <row r="345" spans="1:32" x14ac:dyDescent="0.25">
      <c r="A345" s="475"/>
      <c r="B345" t="s">
        <v>101</v>
      </c>
      <c r="G345" s="76" t="s">
        <v>96</v>
      </c>
      <c r="I345" s="103" t="s">
        <v>88</v>
      </c>
      <c r="L345" t="s">
        <v>97</v>
      </c>
      <c r="N345" t="s">
        <v>109</v>
      </c>
    </row>
    <row r="346" spans="1:32" x14ac:dyDescent="0.25">
      <c r="A346" s="475"/>
      <c r="L346" t="s">
        <v>98</v>
      </c>
      <c r="AF346" t="s">
        <v>111</v>
      </c>
    </row>
    <row r="347" spans="1:32" x14ac:dyDescent="0.25">
      <c r="A347" s="475"/>
      <c r="L347" t="s">
        <v>99</v>
      </c>
    </row>
    <row r="348" spans="1:32" x14ac:dyDescent="0.25">
      <c r="A348" s="475"/>
      <c r="L348" t="s">
        <v>100</v>
      </c>
    </row>
    <row r="349" spans="1:32" x14ac:dyDescent="0.25">
      <c r="A349" s="475"/>
      <c r="B349" t="s">
        <v>107</v>
      </c>
      <c r="L349" t="s">
        <v>106</v>
      </c>
    </row>
    <row r="350" spans="1:32" ht="17.25" x14ac:dyDescent="0.25">
      <c r="A350" s="475"/>
      <c r="G350" s="76" t="s">
        <v>102</v>
      </c>
      <c r="I350" s="77" t="s">
        <v>22</v>
      </c>
      <c r="L350" t="s">
        <v>103</v>
      </c>
    </row>
    <row r="351" spans="1:32" x14ac:dyDescent="0.25">
      <c r="A351" s="475"/>
      <c r="H351" t="s">
        <v>36</v>
      </c>
      <c r="L351" t="s">
        <v>104</v>
      </c>
      <c r="M351" s="41"/>
    </row>
    <row r="352" spans="1:32" x14ac:dyDescent="0.25">
      <c r="A352" s="475"/>
      <c r="L352" t="s">
        <v>105</v>
      </c>
    </row>
    <row r="353" spans="1:32" ht="21.75" x14ac:dyDescent="0.3">
      <c r="A353" s="475"/>
      <c r="B353" s="79" t="s">
        <v>113</v>
      </c>
      <c r="N353" t="s">
        <v>36</v>
      </c>
    </row>
    <row r="354" spans="1:32" ht="17.25" x14ac:dyDescent="0.25">
      <c r="A354" s="475"/>
      <c r="B354" t="s">
        <v>115</v>
      </c>
      <c r="G354" s="76" t="s">
        <v>114</v>
      </c>
      <c r="I354" s="77" t="s">
        <v>22</v>
      </c>
    </row>
    <row r="355" spans="1:32" ht="21.75" x14ac:dyDescent="0.3">
      <c r="A355" s="475"/>
      <c r="B355" s="79" t="s">
        <v>117</v>
      </c>
      <c r="G355" s="76" t="s">
        <v>116</v>
      </c>
      <c r="I355" s="77" t="s">
        <v>22</v>
      </c>
    </row>
    <row r="356" spans="1:32" x14ac:dyDescent="0.25">
      <c r="A356" s="475"/>
    </row>
    <row r="357" spans="1:32" x14ac:dyDescent="0.25">
      <c r="A357" s="475"/>
      <c r="AF357" t="s">
        <v>36</v>
      </c>
    </row>
    <row r="358" spans="1:32" ht="21.75" x14ac:dyDescent="0.3">
      <c r="A358" s="475"/>
      <c r="B358" s="79" t="s">
        <v>119</v>
      </c>
    </row>
    <row r="359" spans="1:32" ht="17.25" x14ac:dyDescent="0.25">
      <c r="A359" s="475"/>
      <c r="G359" s="76" t="s">
        <v>120</v>
      </c>
      <c r="I359" s="77" t="s">
        <v>22</v>
      </c>
      <c r="L359" t="s">
        <v>121</v>
      </c>
    </row>
    <row r="360" spans="1:32" x14ac:dyDescent="0.25">
      <c r="A360" s="475"/>
      <c r="B360" t="s">
        <v>119</v>
      </c>
      <c r="L360" t="s">
        <v>122</v>
      </c>
    </row>
    <row r="361" spans="1:32" x14ac:dyDescent="0.25">
      <c r="A361" s="475"/>
      <c r="AF361" t="s">
        <v>36</v>
      </c>
    </row>
    <row r="362" spans="1:32" x14ac:dyDescent="0.25">
      <c r="A362" s="475"/>
      <c r="G362" s="76" t="s">
        <v>123</v>
      </c>
      <c r="I362" s="103" t="s">
        <v>124</v>
      </c>
      <c r="L362" t="s">
        <v>125</v>
      </c>
    </row>
    <row r="363" spans="1:32" x14ac:dyDescent="0.25">
      <c r="A363" s="475"/>
      <c r="L363" t="s">
        <v>126</v>
      </c>
    </row>
    <row r="364" spans="1:32" x14ac:dyDescent="0.25">
      <c r="A364" s="475"/>
    </row>
    <row r="365" spans="1:32" ht="17.25" x14ac:dyDescent="0.25">
      <c r="A365" s="475"/>
      <c r="G365" s="76" t="s">
        <v>128</v>
      </c>
      <c r="I365" s="77" t="s">
        <v>22</v>
      </c>
      <c r="L365" t="s">
        <v>127</v>
      </c>
    </row>
    <row r="366" spans="1:32" x14ac:dyDescent="0.25">
      <c r="A366" s="475"/>
      <c r="L366" t="s">
        <v>55</v>
      </c>
    </row>
    <row r="367" spans="1:32" x14ac:dyDescent="0.25">
      <c r="A367" s="475"/>
    </row>
    <row r="368" spans="1:32" ht="17.25" x14ac:dyDescent="0.25">
      <c r="A368" s="475"/>
      <c r="B368" t="s">
        <v>132</v>
      </c>
      <c r="G368" s="76" t="s">
        <v>131</v>
      </c>
      <c r="I368" s="77" t="s">
        <v>22</v>
      </c>
      <c r="L368" t="s">
        <v>129</v>
      </c>
    </row>
    <row r="369" spans="1:12" x14ac:dyDescent="0.25">
      <c r="A369" s="475"/>
      <c r="L369" t="s">
        <v>130</v>
      </c>
    </row>
    <row r="370" spans="1:12" x14ac:dyDescent="0.25">
      <c r="A370" s="475"/>
    </row>
    <row r="371" spans="1:12" x14ac:dyDescent="0.25">
      <c r="A371" s="475"/>
    </row>
  </sheetData>
  <hyperlinks>
    <hyperlink ref="I341" r:id="rId1" xr:uid="{6A424D25-91A8-4530-9649-55F8D9F4C11B}"/>
    <hyperlink ref="I343" r:id="rId2" xr:uid="{7C019827-3B83-484D-BEC8-6DA8084C7301}"/>
    <hyperlink ref="I345" r:id="rId3" xr:uid="{45606F5C-B7ED-4826-B7B0-46C1BB78C389}"/>
    <hyperlink ref="I362" r:id="rId4" xr:uid="{C42CA9EB-434F-495F-A1E9-E4B2D8DC94D6}"/>
    <hyperlink ref="K50" r:id="rId5" xr:uid="{58293F1E-8B04-4445-9F72-CB1B79BAE6CD}"/>
    <hyperlink ref="K51" r:id="rId6" xr:uid="{BC021BD2-856B-44F9-9DD5-16037E8A10E1}"/>
    <hyperlink ref="K52" r:id="rId7" xr:uid="{93F79070-C8D6-4420-8FD2-7E2B9CE907CB}"/>
    <hyperlink ref="K55" r:id="rId8" xr:uid="{EEE74F6C-2DDE-441F-8DF8-3B74FD94C07E}"/>
    <hyperlink ref="K56" r:id="rId9" xr:uid="{60CC51D8-0897-48EE-AA0D-0E2D92F166E9}"/>
    <hyperlink ref="K60" r:id="rId10" xr:uid="{2790F31C-5A64-44C6-8CBB-C3C0EC4BAA88}"/>
    <hyperlink ref="K61" r:id="rId11" xr:uid="{23F27EB7-6E31-4259-9F92-D6B239F7C971}"/>
    <hyperlink ref="K62:K64" r:id="rId12" display="sat@lemon.es" xr:uid="{D0175B2A-51E7-49FB-A9A2-511FFE363569}"/>
    <hyperlink ref="K71:K73" r:id="rId13" display="sat@lemon.es" xr:uid="{1FCFEA8B-21E8-4CC5-A258-7CBEA5B3B5E4}"/>
    <hyperlink ref="K74:K78" r:id="rId14" display="sat@lemon.es" xr:uid="{561078C3-BC0D-4FC9-885B-B9FAAD42DBF5}"/>
    <hyperlink ref="K83" r:id="rId15" xr:uid="{2566347B-823D-48FD-9600-5C70221B9066}"/>
    <hyperlink ref="K79:K82" r:id="rId16" display="smartinez@lemon.es" xr:uid="{F5928AB8-465B-43D7-9362-811E06458D79}"/>
    <hyperlink ref="K70" r:id="rId17" display="sat@lemon.es" xr:uid="{70C2E8F2-2168-496E-9B69-D7D51C64F470}"/>
    <hyperlink ref="K87:K99" r:id="rId18" display="smartinez@lemon.es" xr:uid="{997C555E-133A-4AA0-92B1-4BEE5D57F453}"/>
    <hyperlink ref="K116" r:id="rId19" display="sat@lemon.es" xr:uid="{94948BA6-6E77-4D08-8F2A-554A1AD7365F}"/>
    <hyperlink ref="K117:K128" r:id="rId20" display="sat@lemon.es" xr:uid="{E8C01943-ABBC-48D3-A991-EF71CB38581B}"/>
    <hyperlink ref="K131" r:id="rId21" display="sat@lemon.es" xr:uid="{29A74C57-3191-4EC3-B984-E80A225B2161}"/>
    <hyperlink ref="K132:K135" r:id="rId22" display="sat@lemon.es" xr:uid="{2F58FD8D-2FD7-43BF-A5FA-CCAC154241E5}"/>
    <hyperlink ref="K136" r:id="rId23" display="sat@lemon.es" xr:uid="{8A3881AB-9E8D-4563-936F-92AD301E06E9}"/>
    <hyperlink ref="K137" r:id="rId24" display="sat@lemon.es" xr:uid="{12CD8167-CED1-4594-B0A9-81CD8F27958A}"/>
    <hyperlink ref="K138:K141" r:id="rId25" display="sat@lemon.es" xr:uid="{DCC78333-1487-478E-9220-217D684A344E}"/>
    <hyperlink ref="I149" r:id="rId26" xr:uid="{DAF33413-465C-47BD-9D38-5A9BC9D0BEBD}"/>
    <hyperlink ref="I150:I151" r:id="rId27" display="atevar@lemon.es" xr:uid="{A1D86000-E37E-4E62-93CB-145D627C1DC0}"/>
    <hyperlink ref="K152:K154" r:id="rId28" display="atevar@lemon.es" xr:uid="{574176F3-2C3E-4FB4-870C-3309A1AA32D1}"/>
    <hyperlink ref="I157" r:id="rId29" xr:uid="{D121AA8F-2C24-478B-B2E4-892445688DA2}"/>
    <hyperlink ref="I158" r:id="rId30" xr:uid="{45FC8CD3-E2FC-4535-9258-5977051F0499}"/>
    <hyperlink ref="I161" r:id="rId31" xr:uid="{45A8985C-8A16-4AFD-AB25-C0D8D159F5A6}"/>
    <hyperlink ref="I162" r:id="rId32" xr:uid="{DEFA9C0C-B5D3-4717-A5E3-2C90185173AE}"/>
    <hyperlink ref="I166" r:id="rId33" xr:uid="{8815D3F8-E4C9-4DE1-9932-2A625727A320}"/>
    <hyperlink ref="I167" r:id="rId34" xr:uid="{10AC5D3F-981A-4927-B94C-1DBAC843D596}"/>
    <hyperlink ref="I176" r:id="rId35" xr:uid="{B5057F7D-4DB3-4E5F-B9FD-6325C8FC2724}"/>
    <hyperlink ref="I177" r:id="rId36" xr:uid="{14A48B4E-1754-4BC2-BC08-13344D8958F8}"/>
    <hyperlink ref="I168" r:id="rId37" xr:uid="{CB335D85-F34E-4199-AE34-B74BBCFBF26F}"/>
    <hyperlink ref="I178" r:id="rId38" xr:uid="{A2025EC3-6FD0-498F-A56B-3B129E27A535}"/>
    <hyperlink ref="I186" r:id="rId39" xr:uid="{4F6EC1AA-6354-4392-A66E-6DA7961A398E}"/>
    <hyperlink ref="I187" r:id="rId40" xr:uid="{2A88AC97-56B5-4393-A3F4-9E186F02EB60}"/>
    <hyperlink ref="I188" r:id="rId41" xr:uid="{876633CB-E21E-4ABF-8919-44F1E417E7F9}"/>
    <hyperlink ref="I198" r:id="rId42" xr:uid="{CF7CBB1C-AD01-4F40-8F0D-BAF8591F4CCA}"/>
    <hyperlink ref="I199" r:id="rId43" xr:uid="{05567961-1D9E-43C0-B3ED-96B512491A26}"/>
    <hyperlink ref="I200" r:id="rId44" xr:uid="{07681FF4-9AA0-47D8-A1C3-3EED549EF8D6}"/>
    <hyperlink ref="I207" r:id="rId45" xr:uid="{FC103DA5-14F6-447F-ADF6-244B4C9984B0}"/>
    <hyperlink ref="I208" r:id="rId46" xr:uid="{0F5AF7FE-587C-4838-91E4-EEE5B2C93EBA}"/>
    <hyperlink ref="I209" r:id="rId47" xr:uid="{9905EC87-87AC-46FA-BC53-8F6FAD7CADBD}"/>
    <hyperlink ref="I189" r:id="rId48" xr:uid="{611FD2AA-500B-4CF8-858D-21498BFAFBAB}"/>
    <hyperlink ref="I190" r:id="rId49" xr:uid="{9896021D-BA57-4093-8503-9300E48E2903}"/>
    <hyperlink ref="I191" r:id="rId50" xr:uid="{6418FA5B-D30A-4F29-A5E1-E0147EC258A7}"/>
    <hyperlink ref="I215" r:id="rId51" xr:uid="{FA1F0F17-5160-4268-B46D-04F19216A824}"/>
    <hyperlink ref="I219" r:id="rId52" xr:uid="{58734572-C200-4983-BA90-E95609B0F9EF}"/>
    <hyperlink ref="K220" r:id="rId53" xr:uid="{6CD47F37-F9C8-403E-8B33-E6E2FA1AA9CB}"/>
    <hyperlink ref="I221" r:id="rId54" xr:uid="{74A6C4AA-3CD5-4148-B648-B78C0246DACB}"/>
    <hyperlink ref="I220" r:id="rId55" xr:uid="{B55084AF-5A83-490B-80E0-146A66303DEA}"/>
    <hyperlink ref="I225" r:id="rId56" xr:uid="{ECC2F334-409B-4BA9-A01B-D35118D3AF4D}"/>
    <hyperlink ref="K225" r:id="rId57" xr:uid="{7BD12865-0A9A-474F-BFA7-A0D529085534}"/>
    <hyperlink ref="I226" r:id="rId58" xr:uid="{3810620B-FF7F-497D-B80F-2720888AAE85}"/>
    <hyperlink ref="I227" r:id="rId59" xr:uid="{2390FDC2-35DB-4D7D-9A1E-1DD832E31FC9}"/>
    <hyperlink ref="K226" r:id="rId60" xr:uid="{BFC0C43F-67C2-4F9E-B5C0-2814AD23D239}"/>
    <hyperlink ref="K227" r:id="rId61" xr:uid="{E273C7B5-F9D5-433A-A353-71AF06416B06}"/>
    <hyperlink ref="I233" r:id="rId62" xr:uid="{F38CDE3D-D553-43F2-B540-41503BFCC9F9}"/>
    <hyperlink ref="K233" r:id="rId63" xr:uid="{93ECBB41-795C-40E5-AB65-31449B8C6AED}"/>
    <hyperlink ref="I234" r:id="rId64" xr:uid="{C82609D3-BCD6-4BC3-B63C-D958E29C608D}"/>
    <hyperlink ref="I235" r:id="rId65" xr:uid="{2C812B5F-2E31-4DA3-B376-723F34257CD2}"/>
    <hyperlink ref="K234" r:id="rId66" xr:uid="{4C5F433C-4CAC-4F45-90D8-35E8DFCDD456}"/>
    <hyperlink ref="K235" r:id="rId67" xr:uid="{86EE0D7C-D818-481F-8A90-8B5385FB63D8}"/>
    <hyperlink ref="I239" r:id="rId68" xr:uid="{725EEE9B-C18C-4850-85C7-3D1E1E022DC3}"/>
    <hyperlink ref="K239" r:id="rId69" xr:uid="{F580C082-DDAB-45C2-9CB4-A10C58A6CF01}"/>
    <hyperlink ref="I240" r:id="rId70" xr:uid="{DB815253-95A9-495D-9438-477C37058577}"/>
    <hyperlink ref="I241" r:id="rId71" xr:uid="{0838A652-A138-4153-A34E-C765CD4D7FD3}"/>
    <hyperlink ref="K240" r:id="rId72" xr:uid="{74E26B27-2FCD-4C59-9879-373585B00879}"/>
    <hyperlink ref="K241" r:id="rId73" xr:uid="{0C4C8D46-343A-471A-8A0A-AE6839496C0B}"/>
    <hyperlink ref="I247" r:id="rId74" xr:uid="{7B491A09-84C6-43E8-9501-0995DDC8234C}"/>
    <hyperlink ref="K247" r:id="rId75" xr:uid="{4CD48CFB-81D0-45CD-AF6F-6A1D0800DC4F}"/>
    <hyperlink ref="I248" r:id="rId76" xr:uid="{1922279E-6753-4F6F-A8E8-FCEBD887F967}"/>
    <hyperlink ref="I249" r:id="rId77" xr:uid="{6163672C-ED09-4F7E-865A-B7428ACBBE84}"/>
    <hyperlink ref="K248" r:id="rId78" xr:uid="{DD494603-16BC-4CC1-8EDF-C6C637A07F3B}"/>
    <hyperlink ref="K249" r:id="rId79" xr:uid="{2A123641-0673-450F-86DE-10CC0DF995E5}"/>
    <hyperlink ref="I252" r:id="rId80" xr:uid="{28D47EF3-C0C8-484A-A996-0CF40CAB0011}"/>
    <hyperlink ref="K252" r:id="rId81" xr:uid="{6D9AE773-C9FA-4240-9F5E-A880277A40F4}"/>
    <hyperlink ref="I253" r:id="rId82" xr:uid="{F5D9AE96-A51C-4602-8BE1-025ED651CEC2}"/>
    <hyperlink ref="I254" r:id="rId83" xr:uid="{777B18BB-562D-4DCB-AEBD-F21FA660B6BA}"/>
    <hyperlink ref="K253" r:id="rId84" xr:uid="{2460879C-C3C5-4601-AE19-9BDAE86876D2}"/>
    <hyperlink ref="K254" r:id="rId85" xr:uid="{D6DCB9DB-2D2B-4C34-841B-4FA027BBA6CC}"/>
    <hyperlink ref="I257" r:id="rId86" xr:uid="{E74DCBE9-BB3D-41FB-BE06-240CA8CEE2CC}"/>
    <hyperlink ref="I260" r:id="rId87" xr:uid="{CC1D06D1-1430-446C-BED6-856A781B8F4E}"/>
    <hyperlink ref="I266" r:id="rId88" xr:uid="{3D1A33A8-D388-4D91-BEFA-077AAC0BB500}"/>
    <hyperlink ref="I263" r:id="rId89" xr:uid="{D7EE9372-C6BA-49B9-9E96-93BED5B14885}"/>
    <hyperlink ref="K263" r:id="rId90" xr:uid="{AFAF5417-B822-471E-BBCC-33DD4560B4C9}"/>
    <hyperlink ref="I269" r:id="rId91" xr:uid="{B8DB7AA9-EB5E-413C-BE92-9F57A99FF371}"/>
    <hyperlink ref="K269" r:id="rId92" xr:uid="{D5DCBEA1-761C-4A91-AECB-BFA953016133}"/>
    <hyperlink ref="I276" r:id="rId93" xr:uid="{EE4B6C44-A854-4845-9963-CEC34665B93A}"/>
    <hyperlink ref="I279" r:id="rId94" xr:uid="{1AC270AD-123D-4EE2-8F42-C88BB4656958}"/>
    <hyperlink ref="I280" r:id="rId95" xr:uid="{75390FDF-D564-45E5-945E-5278686423D5}"/>
    <hyperlink ref="I277" r:id="rId96" xr:uid="{51DD1C2B-098D-4824-B441-27F8913D9983}"/>
    <hyperlink ref="I278" r:id="rId97" xr:uid="{BE1A90A8-9D45-45C0-8630-89F7A3242199}"/>
    <hyperlink ref="I285" r:id="rId98" xr:uid="{1F243CAA-5C6B-45E4-BE99-D6EAF4A8758A}"/>
    <hyperlink ref="K285" r:id="rId99" xr:uid="{25077B38-F35F-453C-890D-9EBC3C9BCD38}"/>
    <hyperlink ref="I291" r:id="rId100" xr:uid="{F4B34230-3B82-4E52-B683-2BF8DBD772CC}"/>
    <hyperlink ref="K291" r:id="rId101" xr:uid="{D351AB1F-C36D-4B40-A6CD-0A395E13A513}"/>
    <hyperlink ref="I296" r:id="rId102" xr:uid="{B699D681-88E3-4C22-AF33-1D6891659A1E}"/>
    <hyperlink ref="K296" r:id="rId103" xr:uid="{238B8902-30B0-4661-9EAA-D64E49FF0FE1}"/>
    <hyperlink ref="K300" r:id="rId104" display="smartinez@lemon.es" xr:uid="{A46B2760-D3A9-48B2-9769-59321A51FEF1}"/>
    <hyperlink ref="I303" r:id="rId105" xr:uid="{68D6F62A-F8E9-4E57-8A2B-BF051A89C8BC}"/>
    <hyperlink ref="I300" r:id="rId106" xr:uid="{55CB958D-7261-4E06-9367-09A69E531F95}"/>
    <hyperlink ref="I307" r:id="rId107" xr:uid="{70335F78-1132-4B18-B056-6C316CBB110B}"/>
    <hyperlink ref="I311" r:id="rId108" xr:uid="{39E5367E-E4B5-49AD-9F6E-874DABD27BFB}"/>
    <hyperlink ref="I314" r:id="rId109" xr:uid="{BED1CA6F-CB44-4279-B646-DC2559E7B312}"/>
    <hyperlink ref="K303" r:id="rId110" display="smartinez@lemon.es" xr:uid="{185AA676-2888-438C-A543-715E538F7BBA}"/>
    <hyperlink ref="K307" r:id="rId111" display="smartinez@lemon.es" xr:uid="{58C54A60-F89E-4E65-AD65-9A0225BA051B}"/>
    <hyperlink ref="K311" r:id="rId112" display="smartinez@lemon.es" xr:uid="{8074B9BD-6EAA-4E9E-ACED-1C4084B024EC}"/>
    <hyperlink ref="K314" r:id="rId113" display="smartinez@lemon.es" xr:uid="{E40C0BA5-8706-4166-91F1-48378A71DD79}"/>
    <hyperlink ref="I317" r:id="rId114" xr:uid="{E981BF76-0D7D-477B-A16F-58176F1B6F77}"/>
    <hyperlink ref="K317" r:id="rId115" display="smartinez@lemon.es" xr:uid="{AC1002C0-1FB5-4434-8444-611CBC1539D0}"/>
    <hyperlink ref="I321" r:id="rId116" xr:uid="{6E6CB70F-F5BF-4961-B670-1140788F22E5}"/>
    <hyperlink ref="K321" r:id="rId117" display="smartinez@lemon.es" xr:uid="{CC45C8D1-608B-44E6-A0D4-F3E637FE9D63}"/>
    <hyperlink ref="I169" r:id="rId118" xr:uid="{4EEAF453-EC6C-4A24-9AB3-2A66B8DB9A98}"/>
  </hyperlinks>
  <pageMargins left="0.7" right="0.7" top="0.75" bottom="0.75" header="0.3" footer="0.3"/>
  <pageSetup paperSize="9" orientation="portrait" r:id="rId1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6280</dc:creator>
  <cp:lastModifiedBy>6280</cp:lastModifiedBy>
  <dcterms:created xsi:type="dcterms:W3CDTF">2025-01-04T12:40:05Z</dcterms:created>
  <dcterms:modified xsi:type="dcterms:W3CDTF">2025-06-09T21:24:01Z</dcterms:modified>
</cp:coreProperties>
</file>